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8_{3BAB7E78-EC6E-415F-A3EA-710279D1E978}" xr6:coauthVersionLast="47" xr6:coauthVersionMax="47" xr10:uidLastSave="{00000000-0000-0000-0000-000000000000}"/>
  <bookViews>
    <workbookView xWindow="-108" yWindow="-108" windowWidth="23256" windowHeight="13896" activeTab="1" xr2:uid="{00000000-000D-0000-FFFF-FFFF00000000}"/>
  </bookViews>
  <sheets>
    <sheet name="SACTA Levies - Instructions" sheetId="4" r:id="rId1"/>
    <sheet name="Wheat, Barley, Oats, Lupins" sheetId="1" r:id="rId2"/>
    <sheet name="Soya - Prior 2022-02-28" sheetId="2" state="hidden" r:id="rId3"/>
    <sheet name="Soya" sheetId="6" r:id="rId4"/>
    <sheet name="Month" sheetId="5" state="hidden" r:id="rId5"/>
  </sheets>
  <definedNames>
    <definedName name="_xlnm.Print_Area" localSheetId="3">Soya!$A$1:$G$48</definedName>
    <definedName name="_xlnm.Print_Area" localSheetId="2">'Soya - Prior 2022-02-28'!$A$1:$K$44</definedName>
    <definedName name="_xlnm.Print_Area" localSheetId="1">'Wheat, Barley, Oats, Lupins'!$A$1:$K$56</definedName>
    <definedName name="_xlnm.Print_Titles" localSheetId="2">'Soya - Prior 2022-02-28'!$21:$21</definedName>
    <definedName name="_xlnm.Print_Titles" localSheetId="1">'Wheat, Barley, Oats, Lupins'!$21:$21</definedName>
    <definedName name="Tax_Rate" localSheetId="2">'Soya - Prior 2022-02-28'!#REF!</definedName>
    <definedName name="Tax_Rate">'Wheat, Barley, Oats, Lupins'!#REF!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 i="1" l="1"/>
  <c r="C47" i="1"/>
  <c r="C46" i="1"/>
  <c r="D46" i="1" s="1"/>
  <c r="K36" i="1"/>
  <c r="J36" i="1"/>
  <c r="I36" i="1"/>
  <c r="H30" i="1"/>
  <c r="G30" i="1"/>
  <c r="H24" i="1"/>
  <c r="G24" i="1"/>
  <c r="E31" i="6"/>
  <c r="G31" i="6" s="1"/>
  <c r="F31" i="6" s="1"/>
  <c r="E23" i="6"/>
  <c r="G23" i="6" s="1"/>
  <c r="F23" i="6" s="1"/>
  <c r="E24" i="6"/>
  <c r="G24" i="6" s="1"/>
  <c r="F24" i="6" s="1"/>
  <c r="E25" i="6"/>
  <c r="G25" i="6" s="1"/>
  <c r="F25" i="6" s="1"/>
  <c r="E27" i="6"/>
  <c r="G27" i="6" s="1"/>
  <c r="F27" i="6" s="1"/>
  <c r="E29" i="6"/>
  <c r="G29" i="6" s="1"/>
  <c r="F29" i="6" s="1"/>
  <c r="E30" i="6"/>
  <c r="G30" i="6" s="1"/>
  <c r="F30" i="6" s="1"/>
  <c r="E32" i="6"/>
  <c r="G32" i="6" s="1"/>
  <c r="F32" i="6" s="1"/>
  <c r="E33" i="6"/>
  <c r="G33" i="6" s="1"/>
  <c r="F33" i="6" s="1"/>
  <c r="E26" i="6"/>
  <c r="G26" i="6" s="1"/>
  <c r="F26" i="6" s="1"/>
  <c r="E34" i="6"/>
  <c r="G34" i="6" s="1"/>
  <c r="F34" i="6" s="1"/>
  <c r="E35" i="6"/>
  <c r="G35" i="6" s="1"/>
  <c r="F35" i="6" s="1"/>
  <c r="E36" i="6"/>
  <c r="G36" i="6" s="1"/>
  <c r="F36" i="6" s="1"/>
  <c r="E37" i="6"/>
  <c r="G37" i="6" s="1"/>
  <c r="F37" i="6" s="1"/>
  <c r="E28" i="6"/>
  <c r="G28" i="6" s="1"/>
  <c r="F28" i="6" s="1"/>
  <c r="E39" i="6"/>
  <c r="G39" i="6" s="1"/>
  <c r="F39" i="6" s="1"/>
  <c r="E38" i="6"/>
  <c r="G38" i="6" s="1"/>
  <c r="F38" i="6" s="1"/>
  <c r="E40" i="6"/>
  <c r="G40" i="6" s="1"/>
  <c r="F40" i="6" s="1"/>
  <c r="E41" i="6"/>
  <c r="G41" i="6" s="1"/>
  <c r="F41" i="6" s="1"/>
  <c r="D47" i="1"/>
  <c r="C42" i="6" l="1"/>
  <c r="G2" i="6"/>
  <c r="G42" i="6" l="1"/>
  <c r="E42" i="6" l="1"/>
  <c r="F42" i="6"/>
  <c r="C44" i="2"/>
  <c r="G43" i="2"/>
  <c r="F43" i="2" s="1"/>
  <c r="E43" i="2" s="1"/>
  <c r="G42" i="2"/>
  <c r="F42" i="2" s="1"/>
  <c r="E42" i="2" s="1"/>
  <c r="G41" i="2"/>
  <c r="F41" i="2" s="1"/>
  <c r="E41" i="2" s="1"/>
  <c r="G40" i="2"/>
  <c r="F40" i="2" s="1"/>
  <c r="E40" i="2" s="1"/>
  <c r="G39" i="2"/>
  <c r="F39" i="2" s="1"/>
  <c r="E39" i="2" s="1"/>
  <c r="G38" i="2"/>
  <c r="F38" i="2" s="1"/>
  <c r="E38" i="2" s="1"/>
  <c r="G37" i="2"/>
  <c r="F37" i="2" s="1"/>
  <c r="E37" i="2" s="1"/>
  <c r="G36" i="2"/>
  <c r="F36" i="2" s="1"/>
  <c r="G35" i="2"/>
  <c r="F35" i="2" s="1"/>
  <c r="E35" i="2" s="1"/>
  <c r="G34" i="2"/>
  <c r="F34" i="2" s="1"/>
  <c r="E34" i="2" s="1"/>
  <c r="G33" i="2"/>
  <c r="F33" i="2" s="1"/>
  <c r="E33" i="2" s="1"/>
  <c r="G32" i="2"/>
  <c r="F32" i="2" s="1"/>
  <c r="G31" i="2"/>
  <c r="F31" i="2" s="1"/>
  <c r="E31" i="2" s="1"/>
  <c r="G30" i="2"/>
  <c r="F30" i="2" s="1"/>
  <c r="E30" i="2" s="1"/>
  <c r="G29" i="2"/>
  <c r="F29" i="2" s="1"/>
  <c r="E29" i="2" s="1"/>
  <c r="G28" i="2"/>
  <c r="F28" i="2" s="1"/>
  <c r="E28" i="2" s="1"/>
  <c r="G27" i="2"/>
  <c r="F27" i="2" s="1"/>
  <c r="E27" i="2" s="1"/>
  <c r="G26" i="2"/>
  <c r="F26" i="2" s="1"/>
  <c r="E26" i="2" s="1"/>
  <c r="G25" i="2"/>
  <c r="F25" i="2" s="1"/>
  <c r="E25" i="2" s="1"/>
  <c r="G24" i="2"/>
  <c r="F24" i="2" s="1"/>
  <c r="E24" i="2" s="1"/>
  <c r="G23" i="2"/>
  <c r="F23" i="2" s="1"/>
  <c r="E23" i="2" s="1"/>
  <c r="G22" i="2"/>
  <c r="F22" i="2" s="1"/>
  <c r="G2" i="2"/>
  <c r="C49" i="1"/>
  <c r="D49" i="1" s="1"/>
  <c r="D48" i="1"/>
  <c r="F30" i="1"/>
  <c r="E30" i="1"/>
  <c r="D30" i="1"/>
  <c r="C30" i="1"/>
  <c r="F24" i="1"/>
  <c r="E24" i="1"/>
  <c r="D24" i="1"/>
  <c r="C24" i="1"/>
  <c r="H36" i="1"/>
  <c r="G36" i="1"/>
  <c r="F36" i="1"/>
  <c r="E36" i="1"/>
  <c r="D36" i="1"/>
  <c r="C36" i="1"/>
  <c r="G42" i="1"/>
  <c r="F42" i="1"/>
  <c r="E42" i="1"/>
  <c r="D42" i="1"/>
  <c r="C42" i="1"/>
  <c r="H2" i="1"/>
  <c r="H48" i="1" l="1"/>
  <c r="H47" i="1"/>
  <c r="F44" i="2"/>
  <c r="H46" i="1"/>
  <c r="H49" i="1"/>
  <c r="G44" i="2"/>
  <c r="E36" i="2"/>
  <c r="E32" i="2"/>
  <c r="E22" i="2"/>
  <c r="C50" i="1"/>
  <c r="F49" i="1" l="1"/>
  <c r="F47" i="1"/>
  <c r="F48" i="1"/>
  <c r="F46" i="1"/>
  <c r="E44" i="2"/>
  <c r="H50" i="1"/>
  <c r="D50" i="1"/>
  <c r="F50" i="1" l="1"/>
</calcChain>
</file>

<file path=xl/sharedStrings.xml><?xml version="1.0" encoding="utf-8"?>
<sst xmlns="http://schemas.openxmlformats.org/spreadsheetml/2006/main" count="168" uniqueCount="103">
  <si>
    <t>To complete the relevant levy form on, click on the cell:</t>
  </si>
  <si>
    <t>Wheat, Barley, Oats and Lupins</t>
  </si>
  <si>
    <t>Soybeans</t>
  </si>
  <si>
    <t>Complete the Business Details on the relevant Sheet</t>
  </si>
  <si>
    <t>Complete the tonnage per commodity</t>
  </si>
  <si>
    <t>Kindly forward the completed form to :</t>
  </si>
  <si>
    <t>finance@agrimanage.co.za</t>
  </si>
  <si>
    <t>finance2@agrimanage.co.za</t>
  </si>
  <si>
    <t xml:space="preserve">   </t>
  </si>
  <si>
    <t>SA Cultivar and Technology Agency NPC</t>
  </si>
  <si>
    <t>Date</t>
  </si>
  <si>
    <t>Building D, Grain Building Agri-Hub Office Park</t>
  </si>
  <si>
    <t>For the Month Levies were delivered</t>
  </si>
  <si>
    <t>477/478 Witherite Street, Die Wilgers, 0184</t>
  </si>
  <si>
    <t xml:space="preserve">Trading Name of Business : </t>
  </si>
  <si>
    <t xml:space="preserve">VAT Registration Number of Business : </t>
  </si>
  <si>
    <t xml:space="preserve">Postal Address of Business : </t>
  </si>
  <si>
    <t xml:space="preserve">Contact Details : </t>
  </si>
  <si>
    <t>Name</t>
  </si>
  <si>
    <t>Telephone</t>
  </si>
  <si>
    <t>E-Mail</t>
  </si>
  <si>
    <t>WHEAT</t>
  </si>
  <si>
    <t>Description</t>
  </si>
  <si>
    <t>PANNAR</t>
  </si>
  <si>
    <t>Total (Tonnage)</t>
  </si>
  <si>
    <t>Levy Tariff (VAT Excl) per ton</t>
  </si>
  <si>
    <t>Amounts Payable for Wheat</t>
  </si>
  <si>
    <t>BARLEY</t>
  </si>
  <si>
    <t>SABBI</t>
  </si>
  <si>
    <t>Amounts Payable for Barley</t>
  </si>
  <si>
    <t>OATS</t>
  </si>
  <si>
    <t>AGRICOL</t>
  </si>
  <si>
    <t>CAPSTONE SEEDS</t>
  </si>
  <si>
    <t>OTHER</t>
  </si>
  <si>
    <t>Amounts Payable for Oats</t>
  </si>
  <si>
    <t>LUPINS</t>
  </si>
  <si>
    <t>KOEGELENBERG</t>
  </si>
  <si>
    <t>Amounts Payable for Lupins</t>
  </si>
  <si>
    <t>SUMMARY</t>
  </si>
  <si>
    <t>Tonnage</t>
  </si>
  <si>
    <t>Total (VAT Excl)</t>
  </si>
  <si>
    <t>VAT Amount</t>
  </si>
  <si>
    <t>Total Amount Payable (VAT Incl)</t>
  </si>
  <si>
    <t>Wheat</t>
  </si>
  <si>
    <t>Barley</t>
  </si>
  <si>
    <t>Oats</t>
  </si>
  <si>
    <t>Lupins</t>
  </si>
  <si>
    <t>TOTALS</t>
  </si>
  <si>
    <t>Signature</t>
  </si>
  <si>
    <t>SOYBEANS</t>
  </si>
  <si>
    <t>SEED COMPANY</t>
  </si>
  <si>
    <t>TONNAGE</t>
  </si>
  <si>
    <t>LEVY TARIFF (VAT INCL)</t>
  </si>
  <si>
    <t>TOTAL (VAT EXCL)</t>
  </si>
  <si>
    <t>VAT AMOUNT</t>
  </si>
  <si>
    <t>TOTAL PAYABLE (VAT INCL)</t>
  </si>
  <si>
    <t>Adams &amp; Adams</t>
  </si>
  <si>
    <t xml:space="preserve">Agriocare </t>
  </si>
  <si>
    <t xml:space="preserve">ARC Grain Crops Institute </t>
  </si>
  <si>
    <t xml:space="preserve">Borman G.J.J </t>
  </si>
  <si>
    <t xml:space="preserve">Bührman G </t>
  </si>
  <si>
    <t xml:space="preserve">Capstone Seeds </t>
  </si>
  <si>
    <t xml:space="preserve">GDM Seeds (Agricol) </t>
  </si>
  <si>
    <t xml:space="preserve">H. Vreken </t>
  </si>
  <si>
    <t xml:space="preserve">Klein Karoo Seed Marketing </t>
  </si>
  <si>
    <r>
      <t>Link Seed</t>
    </r>
    <r>
      <rPr>
        <sz val="11"/>
        <color theme="1"/>
        <rFont val="Calibri"/>
        <family val="2"/>
      </rPr>
      <t xml:space="preserve"> </t>
    </r>
  </si>
  <si>
    <r>
      <t>Louis Dreyfus Commodities</t>
    </r>
    <r>
      <rPr>
        <sz val="11"/>
        <color theme="1"/>
        <rFont val="Calibri"/>
        <family val="2"/>
      </rPr>
      <t xml:space="preserve"> </t>
    </r>
  </si>
  <si>
    <t xml:space="preserve">Monsanto </t>
  </si>
  <si>
    <t xml:space="preserve">New Crop </t>
  </si>
  <si>
    <r>
      <t>Newlands Mashu</t>
    </r>
    <r>
      <rPr>
        <sz val="11"/>
        <color theme="1"/>
        <rFont val="Calibri"/>
        <family val="2"/>
      </rPr>
      <t xml:space="preserve"> </t>
    </r>
  </si>
  <si>
    <r>
      <t>One Direction Solution</t>
    </r>
    <r>
      <rPr>
        <sz val="11"/>
        <color theme="1"/>
        <rFont val="Calibri"/>
        <family val="2"/>
      </rPr>
      <t xml:space="preserve"> </t>
    </r>
  </si>
  <si>
    <r>
      <t>Pannar</t>
    </r>
    <r>
      <rPr>
        <sz val="11"/>
        <color theme="1"/>
        <rFont val="Calibri"/>
        <family val="2"/>
      </rPr>
      <t xml:space="preserve"> </t>
    </r>
  </si>
  <si>
    <r>
      <t>Pioneer Hi-Bred RSA</t>
    </r>
    <r>
      <rPr>
        <sz val="11"/>
        <color theme="1"/>
        <rFont val="Calibri"/>
        <family val="2"/>
      </rPr>
      <t xml:space="preserve"> </t>
    </r>
  </si>
  <si>
    <r>
      <t>Seed-Co</t>
    </r>
    <r>
      <rPr>
        <sz val="11"/>
        <color theme="1"/>
        <rFont val="Calibri"/>
        <family val="2"/>
      </rPr>
      <t xml:space="preserve"> </t>
    </r>
  </si>
  <si>
    <r>
      <t>Sensako</t>
    </r>
    <r>
      <rPr>
        <sz val="11"/>
        <color theme="1"/>
        <rFont val="Calibri"/>
        <family val="2"/>
      </rPr>
      <t xml:space="preserve"> </t>
    </r>
  </si>
  <si>
    <r>
      <t>Southern Hemisphere Seeds</t>
    </r>
    <r>
      <rPr>
        <sz val="11"/>
        <color theme="1"/>
        <rFont val="Calibri"/>
        <family val="2"/>
      </rPr>
      <t xml:space="preserve"> </t>
    </r>
  </si>
  <si>
    <r>
      <t>Van Staden, Derick (Agri-Seed Technology) (Santa Rosa)</t>
    </r>
    <r>
      <rPr>
        <sz val="11"/>
        <color theme="1"/>
        <rFont val="Calibri"/>
        <family val="2"/>
      </rPr>
      <t xml:space="preserve"> </t>
    </r>
  </si>
  <si>
    <t>Unknown</t>
  </si>
  <si>
    <t>For the Month Levies was delivered</t>
  </si>
  <si>
    <t>For the month of:</t>
  </si>
  <si>
    <t>LEVY TARIFF (VAT EXCL)</t>
  </si>
  <si>
    <t>VAT</t>
  </si>
  <si>
    <t>Agri-Seed Technology (Santa Rosa)</t>
  </si>
  <si>
    <t>Bayer (Monsanto)</t>
  </si>
  <si>
    <t>Corteva (Pioneer Hi-Bred)</t>
  </si>
  <si>
    <t>Don Mario Seeds (Agricol)</t>
  </si>
  <si>
    <t>GDM Seeds (Agriocare)</t>
  </si>
  <si>
    <t>Lake Agriculture</t>
  </si>
  <si>
    <t>Limagrain
(Linkseed / Seed Co / K2)</t>
  </si>
  <si>
    <r>
      <t>Louis Dreyfus Commodities</t>
    </r>
    <r>
      <rPr>
        <sz val="11"/>
        <rFont val="Calibri"/>
        <family val="2"/>
      </rPr>
      <t xml:space="preserve"> </t>
    </r>
  </si>
  <si>
    <r>
      <t>Newlands Mashu</t>
    </r>
    <r>
      <rPr>
        <sz val="11"/>
        <rFont val="Calibri"/>
        <family val="2"/>
      </rPr>
      <t xml:space="preserve"> </t>
    </r>
  </si>
  <si>
    <r>
      <t>One Direction Solution</t>
    </r>
    <r>
      <rPr>
        <sz val="11"/>
        <rFont val="Calibri"/>
        <family val="2"/>
      </rPr>
      <t xml:space="preserve"> </t>
    </r>
  </si>
  <si>
    <r>
      <t>Pannar</t>
    </r>
    <r>
      <rPr>
        <sz val="11"/>
        <rFont val="Calibri"/>
        <family val="2"/>
      </rPr>
      <t xml:space="preserve"> </t>
    </r>
  </si>
  <si>
    <t>Syngenta (Sensako)</t>
  </si>
  <si>
    <t>United Seeds</t>
  </si>
  <si>
    <t>Commission - Please note that the 2.5% commission may not be deducted directly on the levy return form. The commission will only be processed once both the completed levy form and the corresponding commission invoice have been submitted. Kindly be advised that if the commission invoice is not submitted within 90 days of the levy form submission date, the commission will be forfeited.</t>
  </si>
  <si>
    <t>ARC SMALL GRAIN</t>
  </si>
  <si>
    <t>GDM SEEDS/ AGRICOL</t>
  </si>
  <si>
    <t>LIMAGRAIN FIELD SEEDS</t>
  </si>
  <si>
    <t>SA SEED DEVELOPMENT
(PAN varieties)</t>
  </si>
  <si>
    <t>SYNGENTA / SENSAKO</t>
  </si>
  <si>
    <t>BARENBRUG</t>
  </si>
  <si>
    <t>ZYLEM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</si>
</sst>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quot;$&quot;* #,##0.00_);_(&quot;$&quot;* \(#,##0.00\);_(&quot;$&quot;* &quot;-&quot;??_);_(@_)"/>
    <numFmt numFmtId="165" formatCode="_(* #,##0.00_);_(* \(#,##0.00\);_(* &quot;-&quot;??_);_(@_)"/>
    <numFmt numFmtId="166" formatCode="_(* #,##0_);_(* \(#,##0\);_(* &quot;-&quot;??_);_(@_)"/>
    <numFmt numFmtId="167" formatCode="_-[$R-1C09]* #,##0.00_-;\-[$R-1C09]* #,##0.00_-;_-[$R-1C09]* &quot;-&quot;??_-;_-@_-"/>
    <numFmt numFmtId="168" formatCode="mmmm\ yyyy"/>
    <numFmt numFmtId="169" formatCode="0.000"/>
    <numFmt numFmtId="170" formatCode="#,##0.000"/>
  </numFmts>
  <fonts count="22" x14ac:knownFonts="1">
    <font>
      <sz val="11"/>
      <color theme="1"/>
      <name val="Franklin Gothic Book"/>
      <family val="2"/>
      <scheme val="minor"/>
    </font>
    <font>
      <sz val="10"/>
      <color theme="1"/>
      <name val="Franklin Gothic Book"/>
      <family val="2"/>
      <scheme val="minor"/>
    </font>
    <font>
      <sz val="10"/>
      <color theme="1"/>
      <name val="Franklin Gothic Book"/>
      <family val="2"/>
      <scheme val="minor"/>
    </font>
    <font>
      <b/>
      <sz val="11"/>
      <color theme="5"/>
      <name val="Franklin Gothic Book"/>
      <family val="2"/>
      <scheme val="minor"/>
    </font>
    <font>
      <b/>
      <sz val="10"/>
      <color theme="0"/>
      <name val="Franklin Gothic Book"/>
      <family val="2"/>
      <scheme val="minor"/>
    </font>
    <font>
      <b/>
      <sz val="10"/>
      <color theme="1"/>
      <name val="Franklin Gothic Book"/>
      <family val="2"/>
      <scheme val="minor"/>
    </font>
    <font>
      <sz val="11"/>
      <color theme="1"/>
      <name val="Franklin Gothic Book"/>
      <family val="2"/>
      <scheme val="minor"/>
    </font>
    <font>
      <b/>
      <sz val="11"/>
      <color theme="1"/>
      <name val="Franklin Gothic Book"/>
      <family val="2"/>
      <scheme val="minor"/>
    </font>
    <font>
      <b/>
      <sz val="12"/>
      <color theme="1"/>
      <name val="Franklin Gothic Book"/>
      <family val="2"/>
      <scheme val="minor"/>
    </font>
    <font>
      <sz val="11"/>
      <color theme="1"/>
      <name val="Calibri"/>
      <family val="2"/>
    </font>
    <font>
      <sz val="8"/>
      <name val="Franklin Gothic Book"/>
      <family val="2"/>
      <scheme val="minor"/>
    </font>
    <font>
      <sz val="12"/>
      <color theme="1"/>
      <name val="Franklin Gothic Book"/>
      <family val="2"/>
      <scheme val="minor"/>
    </font>
    <font>
      <sz val="9"/>
      <color theme="1"/>
      <name val="Franklin Gothic Book"/>
      <family val="2"/>
      <scheme val="minor"/>
    </font>
    <font>
      <sz val="9"/>
      <color theme="3"/>
      <name val="Franklin Gothic Book"/>
      <family val="2"/>
      <scheme val="minor"/>
    </font>
    <font>
      <b/>
      <sz val="9"/>
      <color theme="0"/>
      <name val="Franklin Gothic Book"/>
      <family val="2"/>
      <scheme val="minor"/>
    </font>
    <font>
      <sz val="9"/>
      <color theme="0"/>
      <name val="Franklin Gothic Book"/>
      <family val="2"/>
      <scheme val="minor"/>
    </font>
    <font>
      <u/>
      <sz val="11"/>
      <color theme="10"/>
      <name val="Franklin Gothic Book"/>
      <family val="2"/>
      <scheme val="minor"/>
    </font>
    <font>
      <sz val="11"/>
      <name val="Calibri"/>
      <family val="2"/>
    </font>
    <font>
      <sz val="10"/>
      <name val="Franklin Gothic Book"/>
      <family val="2"/>
      <scheme val="minor"/>
    </font>
    <font>
      <sz val="10"/>
      <color rgb="FFFF0000"/>
      <name val="Franklin Gothic Book"/>
      <family val="2"/>
      <scheme val="minor"/>
    </font>
    <font>
      <b/>
      <sz val="12"/>
      <color rgb="FFFF0000"/>
      <name val="Franklin Gothic Book"/>
      <family val="2"/>
    </font>
    <font>
      <sz val="10"/>
      <color theme="1"/>
      <name val="Franklin Gothic Book"/>
      <scheme val="minor"/>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455F51"/>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theme="5" tint="-0.249977111117893"/>
      </left>
      <right style="thin">
        <color theme="5" tint="-0.249977111117893"/>
      </right>
      <top style="thin">
        <color theme="5" tint="-0.249977111117893"/>
      </top>
      <bottom style="thin">
        <color theme="5" tint="-0.249977111117893"/>
      </bottom>
      <diagonal/>
    </border>
    <border>
      <left style="thin">
        <color theme="5" tint="-0.249977111117893"/>
      </left>
      <right style="thin">
        <color theme="5" tint="-0.249977111117893"/>
      </right>
      <top/>
      <bottom style="thin">
        <color theme="5" tint="-0.249977111117893"/>
      </bottom>
      <diagonal/>
    </border>
    <border>
      <left style="medium">
        <color theme="5" tint="-0.249977111117893"/>
      </left>
      <right style="thin">
        <color theme="5" tint="-0.249977111117893"/>
      </right>
      <top style="medium">
        <color theme="5" tint="-0.249977111117893"/>
      </top>
      <bottom style="medium">
        <color theme="5" tint="-0.249977111117893"/>
      </bottom>
      <diagonal/>
    </border>
    <border>
      <left style="thin">
        <color theme="5" tint="-0.249977111117893"/>
      </left>
      <right style="thin">
        <color theme="5" tint="-0.249977111117893"/>
      </right>
      <top style="medium">
        <color theme="5" tint="-0.249977111117893"/>
      </top>
      <bottom style="medium">
        <color theme="5" tint="-0.249977111117893"/>
      </bottom>
      <diagonal/>
    </border>
    <border>
      <left style="thin">
        <color theme="5" tint="-0.249977111117893"/>
      </left>
      <right style="medium">
        <color theme="5" tint="-0.249977111117893"/>
      </right>
      <top style="medium">
        <color theme="5" tint="-0.249977111117893"/>
      </top>
      <bottom style="medium">
        <color theme="5" tint="-0.249977111117893"/>
      </bottom>
      <diagonal/>
    </border>
    <border>
      <left/>
      <right style="thin">
        <color theme="5" tint="-0.249977111117893"/>
      </right>
      <top/>
      <bottom style="thin">
        <color theme="5" tint="-0.249977111117893"/>
      </bottom>
      <diagonal/>
    </border>
    <border>
      <left style="thin">
        <color theme="5" tint="-0.249977111117893"/>
      </left>
      <right/>
      <top/>
      <bottom style="thin">
        <color theme="5" tint="-0.249977111117893"/>
      </bottom>
      <diagonal/>
    </border>
    <border>
      <left/>
      <right style="thin">
        <color theme="5" tint="-0.249977111117893"/>
      </right>
      <top style="thin">
        <color theme="5" tint="-0.249977111117893"/>
      </top>
      <bottom style="thin">
        <color theme="5" tint="-0.249977111117893"/>
      </bottom>
      <diagonal/>
    </border>
    <border>
      <left style="thin">
        <color theme="5" tint="-0.249977111117893"/>
      </left>
      <right/>
      <top style="thin">
        <color theme="5" tint="-0.249977111117893"/>
      </top>
      <bottom style="thin">
        <color theme="5" tint="-0.249977111117893"/>
      </bottom>
      <diagonal/>
    </border>
    <border>
      <left/>
      <right style="thin">
        <color theme="5" tint="-0.249977111117893"/>
      </right>
      <top style="thin">
        <color theme="5" tint="-0.249977111117893"/>
      </top>
      <bottom/>
      <diagonal/>
    </border>
    <border>
      <left style="thin">
        <color theme="5" tint="-0.249977111117893"/>
      </left>
      <right style="thin">
        <color theme="5" tint="-0.249977111117893"/>
      </right>
      <top style="thin">
        <color theme="5" tint="-0.249977111117893"/>
      </top>
      <bottom/>
      <diagonal/>
    </border>
    <border>
      <left style="thin">
        <color theme="5" tint="-0.249977111117893"/>
      </left>
      <right/>
      <top style="thin">
        <color theme="5" tint="-0.249977111117893"/>
      </top>
      <bottom/>
      <diagonal/>
    </border>
    <border>
      <left style="thin">
        <color theme="5" tint="0.59996337778862885"/>
      </left>
      <right/>
      <top style="medium">
        <color rgb="FF4A7C29"/>
      </top>
      <bottom style="thin">
        <color theme="3"/>
      </bottom>
      <diagonal/>
    </border>
    <border>
      <left/>
      <right/>
      <top style="thin">
        <color theme="5" tint="-0.249977111117893"/>
      </top>
      <bottom style="thin">
        <color theme="5" tint="-0.249977111117893"/>
      </bottom>
      <diagonal/>
    </border>
    <border>
      <left style="thin">
        <color indexed="64"/>
      </left>
      <right style="thin">
        <color indexed="64"/>
      </right>
      <top style="thin">
        <color indexed="64"/>
      </top>
      <bottom style="thin">
        <color indexed="64"/>
      </bottom>
      <diagonal/>
    </border>
    <border>
      <left style="thin">
        <color theme="5" tint="0.59996337778862885"/>
      </left>
      <right style="thin">
        <color indexed="64"/>
      </right>
      <top style="medium">
        <color rgb="FF4A7C29"/>
      </top>
      <bottom style="thin">
        <color theme="3"/>
      </bottom>
      <diagonal/>
    </border>
  </borders>
  <cellStyleXfs count="3">
    <xf numFmtId="0" fontId="0" fillId="0" borderId="0"/>
    <xf numFmtId="165" fontId="6" fillId="0" borderId="0" applyFont="0" applyFill="0" applyBorder="0" applyAlignment="0" applyProtection="0"/>
    <xf numFmtId="0" fontId="16" fillId="0" borderId="0" applyNumberFormat="0" applyFill="0" applyBorder="0" applyAlignment="0" applyProtection="0"/>
  </cellStyleXfs>
  <cellXfs count="145">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xf numFmtId="0" fontId="3" fillId="0" borderId="0" xfId="0" applyFont="1" applyAlignment="1">
      <alignment horizontal="right"/>
    </xf>
    <xf numFmtId="0" fontId="1" fillId="0" borderId="0" xfId="0" applyFont="1" applyAlignment="1">
      <alignment horizontal="left" vertical="center" indent="1"/>
    </xf>
    <xf numFmtId="0" fontId="5" fillId="0" borderId="0" xfId="0" applyFont="1"/>
    <xf numFmtId="0" fontId="11" fillId="0" borderId="0" xfId="0" applyFont="1" applyAlignment="1">
      <alignment vertical="center"/>
    </xf>
    <xf numFmtId="0" fontId="3" fillId="0" borderId="0" xfId="0" applyFont="1" applyAlignment="1">
      <alignment vertical="top" wrapText="1"/>
    </xf>
    <xf numFmtId="167" fontId="1" fillId="0" borderId="6" xfId="0" applyNumberFormat="1" applyFont="1" applyBorder="1" applyAlignment="1">
      <alignment horizontal="left" vertical="center" wrapText="1" indent="1"/>
    </xf>
    <xf numFmtId="165" fontId="1" fillId="0" borderId="6" xfId="1" applyFont="1" applyBorder="1" applyAlignment="1" applyProtection="1">
      <alignment horizontal="left" vertical="center" wrapText="1" indent="1"/>
      <protection locked="0"/>
    </xf>
    <xf numFmtId="0" fontId="5" fillId="0" borderId="0" xfId="0" applyFont="1" applyAlignment="1">
      <alignment horizontal="right"/>
    </xf>
    <xf numFmtId="165" fontId="1" fillId="0" borderId="16" xfId="1" applyFont="1" applyBorder="1" applyAlignment="1" applyProtection="1">
      <alignment horizontal="left" vertical="center" wrapText="1" indent="1"/>
      <protection locked="0"/>
    </xf>
    <xf numFmtId="0" fontId="0" fillId="0" borderId="0" xfId="0" applyAlignment="1">
      <alignment horizontal="center" vertical="center" wrapText="1"/>
    </xf>
    <xf numFmtId="164" fontId="0" fillId="0" borderId="9" xfId="0" applyNumberFormat="1" applyBorder="1" applyAlignment="1">
      <alignment horizontal="left" vertical="center" wrapText="1" indent="1"/>
    </xf>
    <xf numFmtId="167" fontId="0" fillId="0" borderId="9" xfId="0" applyNumberFormat="1" applyBorder="1" applyAlignment="1">
      <alignment horizontal="left" vertical="center" wrapText="1" indent="1"/>
    </xf>
    <xf numFmtId="167" fontId="0" fillId="0" borderId="10" xfId="0" applyNumberFormat="1" applyBorder="1" applyAlignment="1">
      <alignment horizontal="left" vertical="center" wrapText="1" indent="1"/>
    </xf>
    <xf numFmtId="166" fontId="7" fillId="0" borderId="8" xfId="1" applyNumberFormat="1" applyFont="1" applyBorder="1" applyAlignment="1" applyProtection="1">
      <alignment horizontal="center" vertical="center" wrapText="1"/>
    </xf>
    <xf numFmtId="0" fontId="1" fillId="0" borderId="0" xfId="0" applyFont="1" applyAlignment="1">
      <alignment horizontal="left" vertical="center" wrapText="1" indent="1"/>
    </xf>
    <xf numFmtId="0" fontId="1" fillId="0" borderId="7" xfId="0" applyFont="1" applyBorder="1" applyAlignment="1">
      <alignment horizontal="left" vertical="center" wrapText="1" indent="1"/>
    </xf>
    <xf numFmtId="0" fontId="4" fillId="2" borderId="18" xfId="0" applyFont="1" applyFill="1" applyBorder="1" applyAlignment="1">
      <alignment vertical="center" wrapText="1"/>
    </xf>
    <xf numFmtId="0" fontId="12" fillId="0" borderId="0" xfId="0" applyFont="1" applyAlignment="1">
      <alignment horizontal="left" vertical="center" wrapText="1" indent="1"/>
    </xf>
    <xf numFmtId="0" fontId="13" fillId="0" borderId="11" xfId="0" applyFont="1" applyBorder="1" applyAlignment="1">
      <alignment horizontal="left" vertical="center" wrapText="1" indent="1"/>
    </xf>
    <xf numFmtId="37" fontId="5" fillId="0" borderId="13" xfId="1" applyNumberFormat="1" applyFont="1" applyBorder="1" applyAlignment="1" applyProtection="1">
      <alignment horizontal="center" vertical="center"/>
    </xf>
    <xf numFmtId="37" fontId="1" fillId="0" borderId="13" xfId="1" applyNumberFormat="1" applyFont="1" applyBorder="1" applyAlignment="1" applyProtection="1">
      <alignment horizontal="center" vertical="center" wrapText="1"/>
    </xf>
    <xf numFmtId="37" fontId="5" fillId="0" borderId="15" xfId="1" applyNumberFormat="1" applyFont="1" applyBorder="1" applyAlignment="1" applyProtection="1">
      <alignment horizontal="center" vertical="center" wrapText="1"/>
    </xf>
    <xf numFmtId="167" fontId="1" fillId="0" borderId="16" xfId="0" applyNumberFormat="1" applyFont="1" applyBorder="1" applyAlignment="1">
      <alignment horizontal="left" vertical="center" wrapText="1" indent="1"/>
    </xf>
    <xf numFmtId="167" fontId="1" fillId="0" borderId="17" xfId="0" applyNumberFormat="1" applyFont="1" applyBorder="1" applyAlignment="1">
      <alignment horizontal="left" vertical="center" wrapText="1" indent="1"/>
    </xf>
    <xf numFmtId="0" fontId="15" fillId="0" borderId="0" xfId="0" applyFont="1" applyAlignment="1">
      <alignment horizontal="left" vertical="center" wrapText="1" indent="1"/>
    </xf>
    <xf numFmtId="0" fontId="14" fillId="2" borderId="8" xfId="0" applyFont="1" applyFill="1" applyBorder="1" applyAlignment="1">
      <alignment horizontal="center" vertical="center" wrapText="1"/>
    </xf>
    <xf numFmtId="0" fontId="14" fillId="2" borderId="9" xfId="0" applyFont="1" applyFill="1" applyBorder="1" applyAlignment="1">
      <alignment vertical="center" wrapText="1"/>
    </xf>
    <xf numFmtId="37" fontId="5" fillId="0" borderId="7" xfId="1" applyNumberFormat="1" applyFont="1" applyBorder="1" applyAlignment="1" applyProtection="1">
      <alignment horizontal="center" vertical="center"/>
    </xf>
    <xf numFmtId="37" fontId="5" fillId="0" borderId="6" xfId="1" applyNumberFormat="1" applyFont="1" applyBorder="1" applyAlignment="1" applyProtection="1">
      <alignment horizontal="center" vertical="center"/>
    </xf>
    <xf numFmtId="37" fontId="5" fillId="0" borderId="0" xfId="1" applyNumberFormat="1" applyFont="1" applyBorder="1" applyAlignment="1" applyProtection="1">
      <alignment horizontal="center" vertical="center"/>
    </xf>
    <xf numFmtId="0" fontId="1" fillId="0" borderId="0" xfId="0" applyFont="1"/>
    <xf numFmtId="37" fontId="1" fillId="0" borderId="13" xfId="1" applyNumberFormat="1" applyFont="1" applyBorder="1" applyAlignment="1" applyProtection="1">
      <alignment horizontal="left" vertical="center" wrapText="1"/>
    </xf>
    <xf numFmtId="37" fontId="1" fillId="0" borderId="15" xfId="1" applyNumberFormat="1" applyFont="1" applyBorder="1" applyAlignment="1" applyProtection="1">
      <alignment horizontal="left" vertical="center" wrapText="1"/>
    </xf>
    <xf numFmtId="165" fontId="0" fillId="0" borderId="9" xfId="1" applyFont="1" applyBorder="1" applyAlignment="1" applyProtection="1">
      <alignment horizontal="left" vertical="center" wrapText="1" indent="1"/>
    </xf>
    <xf numFmtId="168" fontId="0" fillId="0" borderId="0" xfId="0" applyNumberFormat="1"/>
    <xf numFmtId="0" fontId="0" fillId="3" borderId="0" xfId="0" applyFill="1"/>
    <xf numFmtId="0" fontId="16" fillId="3" borderId="0" xfId="2" applyFill="1" applyAlignment="1" applyProtection="1">
      <alignment horizontal="left"/>
      <protection locked="0"/>
    </xf>
    <xf numFmtId="0" fontId="16" fillId="3" borderId="0" xfId="2" applyFill="1"/>
    <xf numFmtId="0" fontId="16" fillId="3" borderId="0" xfId="2" applyFill="1" applyProtection="1">
      <protection locked="0"/>
    </xf>
    <xf numFmtId="166" fontId="7" fillId="3" borderId="0" xfId="1" applyNumberFormat="1" applyFont="1" applyFill="1" applyBorder="1" applyAlignment="1">
      <alignment horizontal="center" vertical="center" wrapText="1"/>
    </xf>
    <xf numFmtId="165" fontId="0" fillId="3" borderId="0" xfId="1" applyFont="1" applyFill="1" applyBorder="1" applyAlignment="1" applyProtection="1">
      <alignment horizontal="left" vertical="center" wrapText="1" indent="1"/>
    </xf>
    <xf numFmtId="164" fontId="0" fillId="3" borderId="0" xfId="0" applyNumberFormat="1" applyFill="1" applyAlignment="1">
      <alignment horizontal="left" vertical="center" wrapText="1" indent="1"/>
    </xf>
    <xf numFmtId="167" fontId="0" fillId="3" borderId="0" xfId="0" applyNumberFormat="1" applyFill="1" applyAlignment="1">
      <alignment horizontal="left" vertical="center" wrapText="1" indent="1"/>
    </xf>
    <xf numFmtId="0" fontId="1" fillId="3" borderId="0" xfId="0" applyFont="1" applyFill="1"/>
    <xf numFmtId="0" fontId="3" fillId="3" borderId="0" xfId="0" applyFont="1" applyFill="1"/>
    <xf numFmtId="0" fontId="3" fillId="3" borderId="0" xfId="0" applyFont="1" applyFill="1" applyAlignment="1">
      <alignment horizontal="right"/>
    </xf>
    <xf numFmtId="14" fontId="1" fillId="3" borderId="0" xfId="0" applyNumberFormat="1" applyFont="1" applyFill="1" applyAlignment="1">
      <alignment horizontal="left"/>
    </xf>
    <xf numFmtId="0" fontId="1" fillId="3" borderId="0" xfId="0" applyFont="1" applyFill="1" applyAlignment="1">
      <alignment horizontal="left" vertical="center" indent="1"/>
    </xf>
    <xf numFmtId="0" fontId="1" fillId="3" borderId="0" xfId="0" applyFont="1" applyFill="1" applyAlignment="1">
      <alignment vertical="center"/>
    </xf>
    <xf numFmtId="0" fontId="1" fillId="3" borderId="0" xfId="0" applyFont="1" applyFill="1" applyProtection="1">
      <protection locked="0"/>
    </xf>
    <xf numFmtId="0" fontId="5" fillId="3" borderId="0" xfId="0" applyFont="1" applyFill="1"/>
    <xf numFmtId="0" fontId="5" fillId="3" borderId="0" xfId="0" applyFont="1" applyFill="1" applyAlignment="1">
      <alignment horizontal="right"/>
    </xf>
    <xf numFmtId="0" fontId="3" fillId="3" borderId="0" xfId="0" applyFont="1" applyFill="1" applyAlignment="1">
      <alignment vertical="top" wrapText="1"/>
    </xf>
    <xf numFmtId="0" fontId="1" fillId="3" borderId="0" xfId="0" applyFont="1" applyFill="1" applyAlignment="1">
      <alignment vertical="top"/>
    </xf>
    <xf numFmtId="0" fontId="1" fillId="3" borderId="0" xfId="0" applyFont="1" applyFill="1" applyAlignment="1">
      <alignment horizontal="left" vertical="center" wrapText="1" indent="1"/>
    </xf>
    <xf numFmtId="37" fontId="1" fillId="3" borderId="13" xfId="1" applyNumberFormat="1" applyFont="1" applyFill="1" applyBorder="1" applyAlignment="1">
      <alignment horizontal="left" vertical="center" wrapText="1"/>
    </xf>
    <xf numFmtId="167" fontId="1" fillId="3" borderId="6" xfId="0" applyNumberFormat="1" applyFont="1" applyFill="1" applyBorder="1" applyAlignment="1">
      <alignment horizontal="left" vertical="center" wrapText="1" indent="1"/>
    </xf>
    <xf numFmtId="0" fontId="1" fillId="3" borderId="0" xfId="0" applyFont="1" applyFill="1" applyAlignment="1">
      <alignment horizontal="center" vertical="center" wrapText="1"/>
    </xf>
    <xf numFmtId="37" fontId="18" fillId="3" borderId="13" xfId="1" applyNumberFormat="1" applyFont="1" applyFill="1" applyBorder="1" applyAlignment="1">
      <alignment horizontal="left" vertical="center" wrapText="1"/>
    </xf>
    <xf numFmtId="37" fontId="1" fillId="3" borderId="15" xfId="1" applyNumberFormat="1" applyFont="1" applyFill="1" applyBorder="1" applyAlignment="1">
      <alignment horizontal="left" vertical="center" wrapText="1"/>
    </xf>
    <xf numFmtId="166" fontId="7" fillId="3" borderId="8" xfId="1" applyNumberFormat="1" applyFont="1" applyFill="1" applyBorder="1" applyAlignment="1">
      <alignment horizontal="center" vertical="center" wrapText="1"/>
    </xf>
    <xf numFmtId="164" fontId="0" fillId="3" borderId="9" xfId="0" applyNumberFormat="1" applyFill="1" applyBorder="1" applyAlignment="1">
      <alignment horizontal="left" vertical="center" wrapText="1" indent="1"/>
    </xf>
    <xf numFmtId="167" fontId="0" fillId="3" borderId="9" xfId="0" applyNumberFormat="1" applyFill="1" applyBorder="1" applyAlignment="1">
      <alignment horizontal="left" vertical="center" wrapText="1" indent="1"/>
    </xf>
    <xf numFmtId="167" fontId="0" fillId="3" borderId="10" xfId="0" applyNumberFormat="1" applyFill="1" applyBorder="1" applyAlignment="1">
      <alignment horizontal="left" vertical="center" wrapText="1" indent="1"/>
    </xf>
    <xf numFmtId="0" fontId="0" fillId="3" borderId="0" xfId="0" applyFill="1" applyAlignment="1">
      <alignment horizontal="center" vertical="center" wrapText="1"/>
    </xf>
    <xf numFmtId="0" fontId="4" fillId="4" borderId="18"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37" fontId="1" fillId="3" borderId="0" xfId="1" applyNumberFormat="1" applyFont="1" applyFill="1" applyBorder="1" applyAlignment="1">
      <alignment horizontal="left" vertical="center" wrapText="1"/>
    </xf>
    <xf numFmtId="166" fontId="1" fillId="3" borderId="13" xfId="1" applyNumberFormat="1" applyFont="1" applyFill="1" applyBorder="1" applyAlignment="1">
      <alignment horizontal="left" vertical="center" wrapText="1"/>
    </xf>
    <xf numFmtId="49" fontId="1" fillId="3" borderId="20" xfId="0" applyNumberFormat="1" applyFont="1" applyFill="1" applyBorder="1" applyProtection="1">
      <protection locked="0"/>
    </xf>
    <xf numFmtId="167" fontId="1" fillId="3" borderId="14" xfId="0" applyNumberFormat="1" applyFont="1" applyFill="1" applyBorder="1" applyAlignment="1">
      <alignment horizontal="left" vertical="center" wrapText="1" indent="1"/>
    </xf>
    <xf numFmtId="167" fontId="1" fillId="3" borderId="16" xfId="0" applyNumberFormat="1" applyFont="1" applyFill="1" applyBorder="1" applyAlignment="1">
      <alignment horizontal="left" vertical="center" wrapText="1" indent="1"/>
    </xf>
    <xf numFmtId="167" fontId="1" fillId="3" borderId="7" xfId="0" applyNumberFormat="1" applyFont="1" applyFill="1" applyBorder="1" applyAlignment="1">
      <alignment horizontal="left" vertical="center" wrapText="1" indent="1"/>
    </xf>
    <xf numFmtId="0" fontId="1" fillId="3" borderId="0" xfId="0" applyFont="1" applyFill="1" applyAlignment="1">
      <alignment vertical="center" wrapText="1"/>
    </xf>
    <xf numFmtId="167" fontId="19" fillId="3" borderId="0" xfId="0" applyNumberFormat="1" applyFont="1" applyFill="1" applyAlignment="1">
      <alignment horizontal="center" vertical="center" wrapText="1"/>
    </xf>
    <xf numFmtId="165" fontId="1" fillId="0" borderId="0" xfId="1" applyFont="1" applyBorder="1" applyAlignment="1" applyProtection="1">
      <alignment horizontal="left" vertical="center" wrapText="1" indent="1"/>
    </xf>
    <xf numFmtId="167" fontId="1" fillId="0" borderId="0" xfId="0" applyNumberFormat="1" applyFont="1" applyAlignment="1">
      <alignment horizontal="center" vertical="center" wrapText="1"/>
    </xf>
    <xf numFmtId="169" fontId="1" fillId="0" borderId="6" xfId="0" applyNumberFormat="1" applyFont="1" applyBorder="1" applyAlignment="1" applyProtection="1">
      <alignment horizontal="left" vertical="center" wrapText="1" indent="1"/>
      <protection locked="0"/>
    </xf>
    <xf numFmtId="169" fontId="1" fillId="0" borderId="14" xfId="0" applyNumberFormat="1" applyFont="1" applyBorder="1" applyAlignment="1" applyProtection="1">
      <alignment horizontal="left" vertical="center" wrapText="1" indent="1"/>
      <protection locked="0"/>
    </xf>
    <xf numFmtId="170" fontId="1" fillId="3" borderId="6" xfId="1" applyNumberFormat="1" applyFont="1" applyFill="1" applyBorder="1" applyAlignment="1" applyProtection="1">
      <alignment horizontal="left" vertical="center" wrapText="1" indent="1"/>
      <protection locked="0"/>
    </xf>
    <xf numFmtId="170" fontId="1" fillId="3" borderId="16" xfId="1" applyNumberFormat="1" applyFont="1" applyFill="1" applyBorder="1" applyAlignment="1" applyProtection="1">
      <alignment horizontal="left" vertical="center" wrapText="1" indent="1"/>
      <protection locked="0"/>
    </xf>
    <xf numFmtId="170" fontId="0" fillId="3" borderId="9" xfId="1" applyNumberFormat="1" applyFont="1" applyFill="1" applyBorder="1" applyAlignment="1" applyProtection="1">
      <alignment horizontal="left" vertical="center" wrapText="1" indent="1"/>
    </xf>
    <xf numFmtId="170" fontId="1" fillId="0" borderId="7" xfId="1" applyNumberFormat="1" applyFont="1" applyBorder="1" applyAlignment="1" applyProtection="1">
      <alignment horizontal="left" vertical="center" wrapText="1"/>
    </xf>
    <xf numFmtId="170" fontId="1" fillId="0" borderId="6" xfId="1" applyNumberFormat="1" applyFont="1" applyBorder="1" applyAlignment="1" applyProtection="1">
      <alignment horizontal="left" vertical="center" wrapText="1"/>
    </xf>
    <xf numFmtId="14" fontId="1" fillId="0" borderId="0" xfId="0" applyNumberFormat="1" applyFont="1"/>
    <xf numFmtId="0" fontId="1" fillId="0" borderId="0" xfId="0" applyFont="1" applyAlignment="1">
      <alignment vertical="center"/>
    </xf>
    <xf numFmtId="0" fontId="1" fillId="0" borderId="0" xfId="0" applyFont="1" applyAlignment="1">
      <alignment horizontal="right" vertical="center" indent="1"/>
    </xf>
    <xf numFmtId="0" fontId="1" fillId="0" borderId="0" xfId="0" applyFont="1" applyAlignment="1">
      <alignment vertical="center" wrapText="1"/>
    </xf>
    <xf numFmtId="0" fontId="1" fillId="0" borderId="0" xfId="0" applyFont="1" applyAlignment="1">
      <alignment vertical="top"/>
    </xf>
    <xf numFmtId="14" fontId="1" fillId="0" borderId="0" xfId="0" applyNumberFormat="1" applyFont="1" applyAlignment="1">
      <alignment horizontal="left"/>
    </xf>
    <xf numFmtId="167" fontId="1" fillId="0" borderId="6" xfId="0" applyNumberFormat="1" applyFont="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167" fontId="1" fillId="0" borderId="7" xfId="0" applyNumberFormat="1" applyFont="1" applyBorder="1" applyAlignment="1">
      <alignment horizontal="center" vertical="center" wrapText="1"/>
    </xf>
    <xf numFmtId="168" fontId="1" fillId="0" borderId="1" xfId="0" applyNumberFormat="1" applyFont="1" applyBorder="1" applyAlignment="1" applyProtection="1">
      <alignment horizontal="center"/>
      <protection locked="0"/>
    </xf>
    <xf numFmtId="168" fontId="1" fillId="0" borderId="2" xfId="0" applyNumberFormat="1" applyFont="1" applyBorder="1" applyAlignment="1" applyProtection="1">
      <alignment horizontal="center"/>
      <protection locked="0"/>
    </xf>
    <xf numFmtId="168" fontId="1" fillId="0" borderId="3" xfId="0" applyNumberFormat="1" applyFont="1" applyBorder="1" applyAlignment="1" applyProtection="1">
      <alignment horizontal="center"/>
      <protection locked="0"/>
    </xf>
    <xf numFmtId="0" fontId="8" fillId="0" borderId="0" xfId="0" applyFont="1" applyAlignment="1">
      <alignment horizontal="left" wrapText="1"/>
    </xf>
    <xf numFmtId="0" fontId="3" fillId="0" borderId="0" xfId="0" applyFont="1" applyAlignment="1">
      <alignment horizontal="left" wrapText="1"/>
    </xf>
    <xf numFmtId="0" fontId="3" fillId="0" borderId="4" xfId="0" applyFont="1" applyBorder="1" applyAlignment="1">
      <alignment horizontal="left"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3" fillId="0" borderId="0" xfId="0" applyFont="1" applyAlignment="1">
      <alignment horizontal="left" vertical="center" wrapText="1"/>
    </xf>
    <xf numFmtId="0" fontId="16" fillId="0" borderId="1" xfId="2" applyBorder="1" applyAlignment="1" applyProtection="1">
      <alignment horizontal="center"/>
      <protection locked="0"/>
    </xf>
    <xf numFmtId="0" fontId="11" fillId="0" borderId="1"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5" fillId="0" borderId="5" xfId="0" applyFont="1" applyBorder="1" applyAlignment="1">
      <alignment horizontal="center" vertical="center"/>
    </xf>
    <xf numFmtId="0" fontId="8" fillId="0" borderId="0" xfId="0" applyFont="1" applyAlignment="1">
      <alignment horizontal="left" vertical="center" wrapText="1" indent="5"/>
    </xf>
    <xf numFmtId="0" fontId="20" fillId="0" borderId="0" xfId="0" applyFont="1" applyAlignment="1">
      <alignment horizontal="left" vertical="center" wrapText="1" indent="5"/>
    </xf>
    <xf numFmtId="0" fontId="0" fillId="3" borderId="0" xfId="0" applyFill="1" applyAlignment="1">
      <alignment horizontal="left"/>
    </xf>
    <xf numFmtId="0" fontId="16" fillId="3" borderId="0" xfId="2" applyFill="1" applyAlignment="1" applyProtection="1">
      <alignment horizontal="left"/>
      <protection locked="0"/>
    </xf>
    <xf numFmtId="0" fontId="1" fillId="0" borderId="14" xfId="0" applyFont="1" applyBorder="1" applyAlignment="1" applyProtection="1">
      <alignment horizontal="center"/>
      <protection locked="0"/>
    </xf>
    <xf numFmtId="0" fontId="1" fillId="0" borderId="19" xfId="0" applyFont="1" applyBorder="1" applyAlignment="1" applyProtection="1">
      <alignment horizontal="center"/>
      <protection locked="0"/>
    </xf>
    <xf numFmtId="0" fontId="1" fillId="0" borderId="13" xfId="0" applyFont="1" applyBorder="1" applyAlignment="1" applyProtection="1">
      <alignment horizontal="center"/>
      <protection locked="0"/>
    </xf>
    <xf numFmtId="0" fontId="1" fillId="3" borderId="14" xfId="0" applyFont="1" applyFill="1" applyBorder="1" applyAlignment="1" applyProtection="1">
      <alignment horizontal="center"/>
      <protection locked="0"/>
    </xf>
    <xf numFmtId="0" fontId="1" fillId="3" borderId="19" xfId="0" applyFont="1" applyFill="1" applyBorder="1" applyAlignment="1" applyProtection="1">
      <alignment horizontal="center"/>
      <protection locked="0"/>
    </xf>
    <xf numFmtId="0" fontId="1" fillId="3" borderId="13" xfId="0" applyFont="1" applyFill="1" applyBorder="1" applyAlignment="1" applyProtection="1">
      <alignment horizontal="center"/>
      <protection locked="0"/>
    </xf>
    <xf numFmtId="17" fontId="0" fillId="3" borderId="14" xfId="0" applyNumberFormat="1" applyFill="1" applyBorder="1" applyAlignment="1" applyProtection="1">
      <alignment horizontal="center"/>
      <protection locked="0"/>
    </xf>
    <xf numFmtId="0" fontId="0" fillId="3" borderId="19" xfId="0" applyFill="1" applyBorder="1" applyAlignment="1" applyProtection="1">
      <alignment horizontal="center"/>
      <protection locked="0"/>
    </xf>
    <xf numFmtId="0" fontId="0" fillId="3" borderId="13" xfId="0" applyFill="1" applyBorder="1" applyAlignment="1" applyProtection="1">
      <alignment horizontal="center"/>
      <protection locked="0"/>
    </xf>
    <xf numFmtId="0" fontId="3" fillId="3" borderId="0" xfId="0" applyFont="1" applyFill="1" applyAlignment="1">
      <alignment horizontal="left" wrapText="1"/>
    </xf>
    <xf numFmtId="0" fontId="5" fillId="3" borderId="5"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3" borderId="2"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3" fillId="3" borderId="0" xfId="0" applyFont="1" applyFill="1" applyAlignment="1">
      <alignment horizontal="left" vertical="center" wrapText="1"/>
    </xf>
    <xf numFmtId="0" fontId="16" fillId="3" borderId="14" xfId="2" applyFill="1" applyBorder="1" applyAlignment="1" applyProtection="1">
      <alignment horizontal="center"/>
      <protection locked="0"/>
    </xf>
    <xf numFmtId="0" fontId="8" fillId="3" borderId="0" xfId="0" applyFont="1" applyFill="1" applyAlignment="1">
      <alignment horizontal="left" wrapText="1"/>
    </xf>
    <xf numFmtId="0" fontId="20" fillId="0" borderId="0" xfId="0" applyFont="1" applyAlignment="1">
      <alignment horizontal="left" vertical="center" wrapText="1"/>
    </xf>
    <xf numFmtId="169" fontId="21" fillId="0" borderId="14" xfId="0" applyNumberFormat="1" applyFont="1" applyBorder="1" applyAlignment="1" applyProtection="1">
      <alignment horizontal="left" vertical="center" wrapText="1" indent="1"/>
    </xf>
    <xf numFmtId="167" fontId="21" fillId="0" borderId="6" xfId="0" applyNumberFormat="1" applyFont="1" applyBorder="1" applyAlignment="1" applyProtection="1">
      <alignment horizontal="left" vertical="center" wrapText="1" indent="1"/>
    </xf>
    <xf numFmtId="167" fontId="21" fillId="0" borderId="17" xfId="0" applyNumberFormat="1" applyFont="1" applyBorder="1" applyAlignment="1" applyProtection="1">
      <alignment horizontal="left" vertical="center" wrapText="1" inden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7" xfId="0" applyFont="1" applyBorder="1" applyAlignment="1" applyProtection="1">
      <alignment horizontal="center" vertical="center" wrapText="1"/>
    </xf>
  </cellXfs>
  <cellStyles count="3">
    <cellStyle name="Comma" xfId="1" builtinId="3"/>
    <cellStyle name="Hyperlink" xfId="2" builtinId="8"/>
    <cellStyle name="Normal" xfId="0" builtinId="0"/>
  </cellStyles>
  <dxfs count="74">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font>
        <b val="0"/>
        <i val="0"/>
        <strike val="0"/>
        <condense val="0"/>
        <extend val="0"/>
        <outline val="0"/>
        <shadow val="0"/>
        <u val="none"/>
        <vertAlign val="baseline"/>
        <sz val="10"/>
        <color theme="1"/>
        <name val="Franklin Gothic Book"/>
        <scheme val="minor"/>
      </font>
      <numFmt numFmtId="167" formatCode="_-[$R-1C09]* #,##0.00_-;\-[$R-1C09]* #,##0.00_-;_-[$R-1C09]* &quot;-&quot;??_-;_-@_-"/>
      <fill>
        <patternFill>
          <fgColor indexed="64"/>
          <bgColor theme="0"/>
        </patternFill>
      </fill>
      <alignment horizontal="left" vertical="center" textRotation="0" wrapText="1" indent="1" justifyLastLine="0" shrinkToFit="0" readingOrder="0"/>
      <border diagonalUp="0" diagonalDown="0" outline="0">
        <left style="thin">
          <color theme="5" tint="-0.249977111117893"/>
        </left>
        <right style="thin">
          <color theme="5" tint="-0.249977111117893"/>
        </right>
        <top style="thin">
          <color theme="5" tint="-0.249977111117893"/>
        </top>
        <bottom style="thin">
          <color theme="5" tint="-0.249977111117893"/>
        </bottom>
      </border>
      <protection locked="0"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fill>
        <patternFill>
          <fgColor indexed="64"/>
          <bgColor theme="0"/>
        </patternFill>
      </fill>
      <alignment horizontal="left" vertical="center" textRotation="0" wrapText="1" indent="1" justifyLastLine="0" shrinkToFit="0" readingOrder="0"/>
      <border diagonalUp="0" diagonalDown="0" outline="0">
        <left style="thin">
          <color theme="5" tint="-0.249977111117893"/>
        </left>
        <right style="thin">
          <color theme="5" tint="-0.249977111117893"/>
        </right>
        <top style="thin">
          <color theme="5" tint="-0.249977111117893"/>
        </top>
        <bottom style="thin">
          <color theme="5" tint="-0.249977111117893"/>
        </bottom>
      </border>
    </dxf>
    <dxf>
      <font>
        <b val="0"/>
        <i val="0"/>
        <strike val="0"/>
        <condense val="0"/>
        <extend val="0"/>
        <outline val="0"/>
        <shadow val="0"/>
        <u val="none"/>
        <vertAlign val="baseline"/>
        <sz val="10"/>
        <color theme="1"/>
        <name val="Franklin Gothic Book"/>
        <scheme val="minor"/>
      </font>
      <numFmt numFmtId="170" formatCode="#,##0.000"/>
      <fill>
        <patternFill>
          <fgColor indexed="64"/>
          <bgColor theme="0"/>
        </patternFill>
      </fill>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border>
    </dxf>
    <dxf>
      <font>
        <b val="0"/>
        <i val="0"/>
        <strike val="0"/>
        <condense val="0"/>
        <extend val="0"/>
        <outline val="0"/>
        <shadow val="0"/>
        <u val="none"/>
        <vertAlign val="baseline"/>
        <sz val="10"/>
        <color theme="1"/>
        <name val="Franklin Gothic Book"/>
        <scheme val="minor"/>
      </font>
      <numFmt numFmtId="166" formatCode="_(* #,##0_);_(* \(#,##0\);_(* &quot;-&quot;??_);_(@_)"/>
      <fill>
        <patternFill>
          <fgColor indexed="64"/>
          <bgColor theme="0"/>
        </patternFill>
      </fill>
      <alignment horizontal="center" vertical="center" textRotation="0" wrapText="1" indent="0" justifyLastLine="0" shrinkToFit="0" readingOrder="0"/>
      <border diagonalUp="0" diagonalDown="0" outline="0">
        <left/>
        <right style="thin">
          <color theme="5" tint="-0.249977111117893"/>
        </right>
        <top style="thin">
          <color theme="5" tint="-0.249977111117893"/>
        </top>
        <bottom style="thin">
          <color theme="5" tint="-0.249977111117893"/>
        </bottom>
      </border>
    </dxf>
    <dxf>
      <border>
        <top style="thin">
          <color rgb="FF4A7C29"/>
        </top>
      </border>
    </dxf>
    <dxf>
      <border diagonalUp="0" diagonalDown="0">
        <left style="medium">
          <color rgb="FF4A7C29"/>
        </left>
        <right style="medium">
          <color rgb="FF4A7C29"/>
        </right>
        <top style="medium">
          <color rgb="FF4A7C29"/>
        </top>
        <bottom style="medium">
          <color rgb="FF4A7C29"/>
        </bottom>
      </border>
    </dxf>
    <dxf>
      <font>
        <b val="0"/>
        <i val="0"/>
        <strike val="0"/>
        <condense val="0"/>
        <extend val="0"/>
        <outline val="0"/>
        <shadow val="0"/>
        <u val="none"/>
        <vertAlign val="baseline"/>
        <sz val="10"/>
        <color rgb="FF000000"/>
        <name val="Franklin Gothic Book"/>
        <scheme val="none"/>
      </font>
      <fill>
        <patternFill>
          <fgColor indexed="64"/>
          <bgColor theme="0"/>
        </patternFill>
      </fill>
      <alignment horizontal="left" vertical="center" textRotation="0" wrapText="1" indent="1" justifyLastLine="0" shrinkToFit="0" readingOrder="0"/>
    </dxf>
    <dxf>
      <border>
        <bottom style="thin">
          <color rgb="FF4A7C29"/>
        </bottom>
      </border>
    </dxf>
    <dxf>
      <font>
        <b val="0"/>
        <i val="0"/>
        <strike val="0"/>
        <condense val="0"/>
        <extend val="0"/>
        <outline val="0"/>
        <shadow val="0"/>
        <u val="none"/>
        <vertAlign val="baseline"/>
        <sz val="10"/>
        <color theme="1"/>
        <name val="Franklin Gothic Book"/>
        <family val="2"/>
        <scheme val="minor"/>
      </font>
      <fill>
        <patternFill>
          <fgColor indexed="64"/>
          <bgColor theme="0"/>
        </patternFill>
      </fill>
      <alignment horizontal="left" vertical="center" textRotation="0" wrapText="1" indent="1" justifyLastLine="0" shrinkToFit="0" readingOrder="0"/>
      <border diagonalUp="0" diagonalDown="0" outline="0">
        <left style="thin">
          <color theme="5" tint="-0.249977111117893"/>
        </left>
        <right style="thin">
          <color theme="5" tint="-0.249977111117893"/>
        </right>
        <top/>
        <bottom/>
      </border>
    </dxf>
    <dxf>
      <font>
        <b val="0"/>
        <i val="0"/>
        <strike val="0"/>
        <condense val="0"/>
        <extend val="0"/>
        <outline val="0"/>
        <shadow val="0"/>
        <u val="none"/>
        <vertAlign val="baseline"/>
        <sz val="10"/>
        <color theme="1"/>
        <name val="Franklin Gothic Book"/>
        <scheme val="minor"/>
      </font>
      <numFmt numFmtId="167" formatCode="_-[$R-1C09]* #,##0.00_-;\-[$R-1C09]* #,##0.00_-;_-[$R-1C09]* &quot;-&quot;??_-;_-@_-"/>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6" formatCode="_(* #,##0_);_(* \(#,##0\);_(* &quot;-&quot;??_);_(@_)"/>
      <alignment horizontal="center" vertical="center" textRotation="0" wrapText="1" indent="0" justifyLastLine="0" shrinkToFit="0" readingOrder="0"/>
      <border diagonalUp="0" diagonalDown="0">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border>
        <top style="thin">
          <color rgb="FF4A7C29"/>
        </top>
      </border>
    </dxf>
    <dxf>
      <border diagonalUp="0" diagonalDown="0">
        <left style="medium">
          <color rgb="FF4A7C29"/>
        </left>
        <right style="medium">
          <color rgb="FF4A7C29"/>
        </right>
        <top style="medium">
          <color rgb="FF4A7C29"/>
        </top>
        <bottom style="medium">
          <color rgb="FF4A7C29"/>
        </bottom>
      </border>
    </dxf>
    <dxf>
      <font>
        <b val="0"/>
        <i val="0"/>
        <strike val="0"/>
        <condense val="0"/>
        <extend val="0"/>
        <outline val="0"/>
        <shadow val="0"/>
        <u val="none"/>
        <vertAlign val="baseline"/>
        <sz val="10"/>
        <color rgb="FF000000"/>
        <name val="Franklin Gothic Book"/>
        <scheme val="none"/>
      </font>
      <alignment horizontal="left" vertical="center" textRotation="0" wrapText="1" indent="1" justifyLastLine="0" shrinkToFit="0" readingOrder="0"/>
      <protection locked="1" hidden="0"/>
    </dxf>
    <dxf>
      <border>
        <bottom style="thin">
          <color rgb="FF4A7C29"/>
        </bottom>
      </border>
    </dxf>
    <dxf>
      <font>
        <b val="0"/>
        <i val="0"/>
        <strike val="0"/>
        <condense val="0"/>
        <extend val="0"/>
        <outline val="0"/>
        <shadow val="0"/>
        <u val="none"/>
        <vertAlign val="baseline"/>
        <sz val="10"/>
        <color theme="1"/>
        <name val="Franklin Gothic Book"/>
        <family val="2"/>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bottom/>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center" vertical="center" textRotation="0" wrapText="1" indent="0"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6" formatCode="_(* #,##0_);_(* \(#,##0\);_(* &quot;-&quot;??_);_(@_)"/>
      <alignment horizontal="center" vertical="center" textRotation="0" wrapText="1" indent="0" justifyLastLine="0" shrinkToFit="0" readingOrder="0"/>
      <border diagonalUp="0" diagonalDown="0">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border>
        <top style="thin">
          <color theme="5" tint="-0.249977111117893"/>
        </top>
      </border>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border>
        <bottom style="thin">
          <color theme="5" tint="-0.249977111117893"/>
        </bottom>
      </border>
    </dxf>
    <dxf>
      <font>
        <b val="0"/>
        <i val="0"/>
        <strike val="0"/>
        <condense val="0"/>
        <extend val="0"/>
        <outline val="0"/>
        <shadow val="0"/>
        <u val="none"/>
        <vertAlign val="baseline"/>
        <sz val="9"/>
        <color theme="1"/>
        <name val="Franklin Gothic Book"/>
        <family val="2"/>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center" vertical="center" textRotation="0" wrapText="1" indent="0"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6" formatCode="_(* #,##0_);_(* \(#,##0\);_(* &quot;-&quot;??_);_(@_)"/>
      <alignment horizontal="center" vertical="center" textRotation="0" wrapText="1" indent="0" justifyLastLine="0" shrinkToFit="0" readingOrder="0"/>
      <border diagonalUp="0" diagonalDown="0">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border>
        <top style="thin">
          <color theme="5" tint="-0.249977111117893"/>
        </top>
      </border>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border>
        <bottom style="thin">
          <color theme="5" tint="-0.249977111117893"/>
        </bottom>
      </border>
    </dxf>
    <dxf>
      <font>
        <b val="0"/>
        <i val="0"/>
        <strike val="0"/>
        <condense val="0"/>
        <extend val="0"/>
        <outline val="0"/>
        <shadow val="0"/>
        <u val="none"/>
        <vertAlign val="baseline"/>
        <sz val="9"/>
        <color theme="1"/>
        <name val="Franklin Gothic Book"/>
        <family val="2"/>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center" vertical="center" textRotation="0" wrapText="1" indent="0" justifyLastLine="0" shrinkToFit="0" readingOrder="0"/>
      <border diagonalUp="0" diagonalDown="0">
        <left style="thin">
          <color theme="5" tint="-0.249977111117893"/>
        </left>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6" formatCode="_(* #,##0_);_(* \(#,##0\);_(* &quot;-&quot;??_);_(@_)"/>
      <alignment horizontal="center" vertical="center" textRotation="0" wrapText="1" indent="0" justifyLastLine="0" shrinkToFit="0" readingOrder="0"/>
      <border diagonalUp="0" diagonalDown="0">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border>
        <top style="thin">
          <color theme="5" tint="-0.249977111117893"/>
        </top>
      </border>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border>
        <bottom style="thin">
          <color theme="5" tint="-0.249977111117893"/>
        </bottom>
      </border>
    </dxf>
    <dxf>
      <font>
        <b val="0"/>
        <i val="0"/>
        <strike val="0"/>
        <condense val="0"/>
        <extend val="0"/>
        <outline val="0"/>
        <shadow val="0"/>
        <u val="none"/>
        <vertAlign val="baseline"/>
        <sz val="9"/>
        <color theme="1"/>
        <name val="Franklin Gothic Book"/>
        <family val="2"/>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center" vertical="center" textRotation="0" wrapText="1" indent="0" justifyLastLine="0" shrinkToFit="0" readingOrder="0"/>
      <border diagonalUp="0" diagonalDown="0">
        <left style="thin">
          <color theme="5" tint="-0.249977111117893"/>
        </left>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4" formatCode="_(&quot;$&quot;* #,##0.00_);_(&quot;$&quot;* \(#,##0.00\);_(&quot;$&quot;* &quot;-&quot;??_);_(@_)"/>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font>
        <b val="0"/>
        <i val="0"/>
        <strike val="0"/>
        <condense val="0"/>
        <extend val="0"/>
        <outline val="0"/>
        <shadow val="0"/>
        <u val="none"/>
        <vertAlign val="baseline"/>
        <sz val="10"/>
        <color theme="1"/>
        <name val="Franklin Gothic Book"/>
        <scheme val="minor"/>
      </font>
      <numFmt numFmtId="166" formatCode="_(* #,##0_);_(* \(#,##0\);_(* &quot;-&quot;??_);_(@_)"/>
      <alignment horizontal="center" vertical="center" textRotation="0" wrapText="1" indent="0" justifyLastLine="0" shrinkToFit="0" readingOrder="0"/>
      <border diagonalUp="0" diagonalDown="0">
        <left/>
        <right style="thin">
          <color theme="5" tint="-0.249977111117893"/>
        </right>
        <top style="thin">
          <color theme="5" tint="-0.249977111117893"/>
        </top>
        <bottom style="thin">
          <color theme="5" tint="-0.249977111117893"/>
        </bottom>
        <vertical style="thin">
          <color theme="5" tint="-0.249977111117893"/>
        </vertical>
        <horizontal style="thin">
          <color theme="5" tint="-0.249977111117893"/>
        </horizontal>
      </border>
      <protection locked="1" hidden="0"/>
    </dxf>
    <dxf>
      <border>
        <top style="thin">
          <color theme="5" tint="-0.249977111117893"/>
        </top>
      </border>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protection locked="1" hidden="0"/>
    </dxf>
    <dxf>
      <border>
        <bottom style="thin">
          <color theme="5" tint="-0.249977111117893"/>
        </bottom>
      </border>
    </dxf>
    <dxf>
      <font>
        <b val="0"/>
        <i val="0"/>
        <strike val="0"/>
        <condense val="0"/>
        <extend val="0"/>
        <outline val="0"/>
        <shadow val="0"/>
        <u val="none"/>
        <vertAlign val="baseline"/>
        <sz val="9"/>
        <color theme="1"/>
        <name val="Franklin Gothic Book"/>
        <family val="2"/>
        <scheme val="minor"/>
      </font>
      <alignment horizontal="left" vertical="center" textRotation="0" wrapText="1" indent="1" justifyLastLine="0" shrinkToFit="0" readingOrder="0"/>
      <border diagonalUp="0" diagonalDown="0">
        <left style="thin">
          <color theme="5" tint="-0.249977111117893"/>
        </left>
        <right style="thin">
          <color theme="5" tint="-0.249977111117893"/>
        </right>
        <top/>
        <bottom/>
        <vertical style="thin">
          <color theme="5" tint="-0.249977111117893"/>
        </vertical>
        <horizontal style="thin">
          <color theme="5" tint="-0.249977111117893"/>
        </horizontal>
      </border>
      <protection locked="1" hidden="0"/>
    </dxf>
    <dxf>
      <fill>
        <patternFill>
          <bgColor theme="0" tint="-4.9989318521683403E-2"/>
        </patternFill>
      </fill>
    </dxf>
    <dxf>
      <font>
        <b/>
        <i val="0"/>
        <strike val="0"/>
        <color theme="0"/>
      </font>
      <fill>
        <gradientFill degree="90">
          <stop position="0">
            <color theme="3"/>
          </stop>
          <stop position="1">
            <color theme="3"/>
          </stop>
        </gradient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
      <fill>
        <patternFill>
          <bgColor theme="0" tint="-4.9989318521683403E-2"/>
        </patternFill>
      </fill>
    </dxf>
    <dxf>
      <font>
        <b/>
        <i val="0"/>
        <strike val="0"/>
        <color theme="0"/>
      </font>
      <fill>
        <gradientFill degree="90">
          <stop position="0">
            <color theme="3"/>
          </stop>
          <stop position="1">
            <color theme="3"/>
          </stop>
        </gradient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2" defaultTableStyle="TableStyleMedium2" defaultPivotStyle="PivotStyleLight16">
    <tableStyle name="Business Table" pivot="0" count="3" xr9:uid="{00000000-0011-0000-FFFF-FFFF00000000}">
      <tableStyleElement type="wholeTable" dxfId="73"/>
      <tableStyleElement type="headerRow" dxfId="72"/>
      <tableStyleElement type="secondRowStripe" dxfId="71"/>
    </tableStyle>
    <tableStyle name="Business Table 2" pivot="0" count="3" xr9:uid="{69F1D1ED-DE88-4B72-A0E2-62CA7D32352C}">
      <tableStyleElement type="wholeTable" dxfId="70"/>
      <tableStyleElement type="headerRow" dxfId="69"/>
      <tableStyleElement type="secondRowStripe" dxfId="68"/>
    </tableStyle>
  </tableStyles>
  <colors>
    <mruColors>
      <color rgb="FFFF0000"/>
      <color rgb="FF455F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200024</xdr:rowOff>
    </xdr:from>
    <xdr:to>
      <xdr:col>5</xdr:col>
      <xdr:colOff>518159</xdr:colOff>
      <xdr:row>9</xdr:row>
      <xdr:rowOff>176570</xdr:rowOff>
    </xdr:to>
    <xdr:pic>
      <xdr:nvPicPr>
        <xdr:cNvPr id="2" name="Picture 1">
          <a:extLst>
            <a:ext uri="{FF2B5EF4-FFF2-40B4-BE49-F238E27FC236}">
              <a16:creationId xmlns:a16="http://schemas.microsoft.com/office/drawing/2014/main" id="{C2831FF9-2FD4-49AD-91C2-48F3A185501F}"/>
            </a:ext>
          </a:extLst>
        </xdr:cNvPr>
        <xdr:cNvPicPr>
          <a:picLocks noChangeAspect="1"/>
        </xdr:cNvPicPr>
      </xdr:nvPicPr>
      <xdr:blipFill>
        <a:blip xmlns:r="http://schemas.openxmlformats.org/officeDocument/2006/relationships" r:embed="rId1"/>
        <a:stretch>
          <a:fillRect/>
        </a:stretch>
      </xdr:blipFill>
      <xdr:spPr>
        <a:xfrm>
          <a:off x="0" y="200024"/>
          <a:ext cx="4333874" cy="1789471"/>
        </a:xfrm>
        <a:prstGeom prst="rect">
          <a:avLst/>
        </a:prstGeom>
      </xdr:spPr>
    </xdr:pic>
    <xdr:clientData/>
  </xdr:twoCellAnchor>
  <xdr:twoCellAnchor editAs="oneCell">
    <xdr:from>
      <xdr:col>1</xdr:col>
      <xdr:colOff>0</xdr:colOff>
      <xdr:row>28</xdr:row>
      <xdr:rowOff>0</xdr:rowOff>
    </xdr:from>
    <xdr:to>
      <xdr:col>3</xdr:col>
      <xdr:colOff>369570</xdr:colOff>
      <xdr:row>38</xdr:row>
      <xdr:rowOff>15240</xdr:rowOff>
    </xdr:to>
    <xdr:pic>
      <xdr:nvPicPr>
        <xdr:cNvPr id="3" name="Picture 2">
          <a:extLst>
            <a:ext uri="{FF2B5EF4-FFF2-40B4-BE49-F238E27FC236}">
              <a16:creationId xmlns:a16="http://schemas.microsoft.com/office/drawing/2014/main" id="{BBE77093-7566-4B3E-857F-B8E4E4B681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5362575"/>
          <a:ext cx="1931670" cy="1920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129886</xdr:colOff>
      <xdr:row>0</xdr:row>
      <xdr:rowOff>283557</xdr:rowOff>
    </xdr:from>
    <xdr:to>
      <xdr:col>9</xdr:col>
      <xdr:colOff>699480</xdr:colOff>
      <xdr:row>1</xdr:row>
      <xdr:rowOff>53860</xdr:rowOff>
    </xdr:to>
    <xdr:sp macro="" textlink="">
      <xdr:nvSpPr>
        <xdr:cNvPr id="8" name="TextBox 2" descr="Company Name and Slogan" title="Title">
          <a:extLst>
            <a:ext uri="{FF2B5EF4-FFF2-40B4-BE49-F238E27FC236}">
              <a16:creationId xmlns:a16="http://schemas.microsoft.com/office/drawing/2014/main" id="{00000000-0008-0000-0000-000008000000}"/>
            </a:ext>
          </a:extLst>
        </xdr:cNvPr>
        <xdr:cNvSpPr txBox="1"/>
      </xdr:nvSpPr>
      <xdr:spPr>
        <a:xfrm>
          <a:off x="2635250" y="283557"/>
          <a:ext cx="5164685" cy="86712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baseline="0">
              <a:solidFill>
                <a:sysClr val="windowText" lastClr="000000"/>
              </a:solidFill>
              <a:latin typeface="+mn-lt"/>
            </a:rPr>
            <a:t>PAYMENT ADVICE : LEVIES ON WHEAT, BARLEY, OATS AND LUPINS </a:t>
          </a:r>
        </a:p>
        <a:p>
          <a:pPr algn="ctr"/>
          <a:r>
            <a:rPr lang="en-US" sz="1600" b="1" baseline="0">
              <a:solidFill>
                <a:sysClr val="windowText" lastClr="000000"/>
              </a:solidFill>
              <a:latin typeface="+mn-lt"/>
            </a:rPr>
            <a:t>(1 October 2026 - 30 September 2027)</a:t>
          </a:r>
        </a:p>
        <a:p>
          <a:pPr algn="l"/>
          <a:r>
            <a:rPr lang="en-US" sz="900" baseline="0">
              <a:solidFill>
                <a:schemeClr val="bg1"/>
              </a:solidFill>
              <a:latin typeface="+mn-lt"/>
            </a:rPr>
            <a:t>Company Slogan</a:t>
          </a:r>
          <a:endParaRPr lang="en-US" sz="900">
            <a:solidFill>
              <a:schemeClr val="bg1"/>
            </a:solidFill>
            <a:latin typeface="+mn-lt"/>
          </a:endParaRPr>
        </a:p>
      </xdr:txBody>
    </xdr:sp>
    <xdr:clientData/>
  </xdr:twoCellAnchor>
  <xdr:twoCellAnchor editAs="oneCell">
    <xdr:from>
      <xdr:col>1</xdr:col>
      <xdr:colOff>76201</xdr:colOff>
      <xdr:row>0</xdr:row>
      <xdr:rowOff>19051</xdr:rowOff>
    </xdr:from>
    <xdr:to>
      <xdr:col>2</xdr:col>
      <xdr:colOff>664846</xdr:colOff>
      <xdr:row>0</xdr:row>
      <xdr:rowOff>1011375</xdr:rowOff>
    </xdr:to>
    <xdr:pic>
      <xdr:nvPicPr>
        <xdr:cNvPr id="4" name="Picture 3">
          <a:extLst>
            <a:ext uri="{FF2B5EF4-FFF2-40B4-BE49-F238E27FC236}">
              <a16:creationId xmlns:a16="http://schemas.microsoft.com/office/drawing/2014/main" id="{3E722062-CED8-4101-8C0B-1B1AC5A8D00F}"/>
            </a:ext>
          </a:extLst>
        </xdr:cNvPr>
        <xdr:cNvPicPr>
          <a:picLocks noChangeAspect="1"/>
        </xdr:cNvPicPr>
      </xdr:nvPicPr>
      <xdr:blipFill>
        <a:blip xmlns:r="http://schemas.openxmlformats.org/officeDocument/2006/relationships" r:embed="rId1"/>
        <a:stretch>
          <a:fillRect/>
        </a:stretch>
      </xdr:blipFill>
      <xdr:spPr>
        <a:xfrm>
          <a:off x="228601" y="19051"/>
          <a:ext cx="2381250" cy="9808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1343025</xdr:colOff>
      <xdr:row>0</xdr:row>
      <xdr:rowOff>38101</xdr:rowOff>
    </xdr:from>
    <xdr:to>
      <xdr:col>7</xdr:col>
      <xdr:colOff>676274</xdr:colOff>
      <xdr:row>0</xdr:row>
      <xdr:rowOff>914401</xdr:rowOff>
    </xdr:to>
    <xdr:sp macro="" textlink="">
      <xdr:nvSpPr>
        <xdr:cNvPr id="2" name="TextBox 2" descr="Company Name and Slogan" title="Title">
          <a:extLst>
            <a:ext uri="{FF2B5EF4-FFF2-40B4-BE49-F238E27FC236}">
              <a16:creationId xmlns:a16="http://schemas.microsoft.com/office/drawing/2014/main" id="{B529FDB3-93BB-4443-9813-FBBC75E411D4}"/>
            </a:ext>
          </a:extLst>
        </xdr:cNvPr>
        <xdr:cNvSpPr txBox="1"/>
      </xdr:nvSpPr>
      <xdr:spPr>
        <a:xfrm>
          <a:off x="1495425" y="38101"/>
          <a:ext cx="7248524" cy="87630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800" b="1" baseline="0">
              <a:solidFill>
                <a:sysClr val="windowText" lastClr="000000"/>
              </a:solidFill>
              <a:latin typeface="+mj-lt"/>
            </a:rPr>
            <a:t>PAYMENT ADVICE : SOYBEANS</a:t>
          </a:r>
        </a:p>
        <a:p>
          <a:pPr algn="l"/>
          <a:r>
            <a:rPr lang="en-US" sz="1000" baseline="0">
              <a:solidFill>
                <a:schemeClr val="bg1"/>
              </a:solidFill>
              <a:latin typeface="+mn-lt"/>
            </a:rPr>
            <a:t>Company Slogan</a:t>
          </a:r>
          <a:endParaRPr lang="en-US" sz="1000">
            <a:solidFill>
              <a:schemeClr val="bg1"/>
            </a:solidFill>
            <a:latin typeface="+mn-lt"/>
          </a:endParaRPr>
        </a:p>
      </xdr:txBody>
    </xdr:sp>
    <xdr:clientData/>
  </xdr:twoCellAnchor>
  <xdr:twoCellAnchor editAs="oneCell">
    <xdr:from>
      <xdr:col>1</xdr:col>
      <xdr:colOff>76201</xdr:colOff>
      <xdr:row>0</xdr:row>
      <xdr:rowOff>19051</xdr:rowOff>
    </xdr:from>
    <xdr:to>
      <xdr:col>2</xdr:col>
      <xdr:colOff>676276</xdr:colOff>
      <xdr:row>0</xdr:row>
      <xdr:rowOff>999945</xdr:rowOff>
    </xdr:to>
    <xdr:pic>
      <xdr:nvPicPr>
        <xdr:cNvPr id="3" name="Picture 2">
          <a:extLst>
            <a:ext uri="{FF2B5EF4-FFF2-40B4-BE49-F238E27FC236}">
              <a16:creationId xmlns:a16="http://schemas.microsoft.com/office/drawing/2014/main" id="{E6D3AA78-4B89-4CD0-8D4D-9C83D71819B8}"/>
            </a:ext>
          </a:extLst>
        </xdr:cNvPr>
        <xdr:cNvPicPr>
          <a:picLocks noChangeAspect="1"/>
        </xdr:cNvPicPr>
      </xdr:nvPicPr>
      <xdr:blipFill>
        <a:blip xmlns:r="http://schemas.openxmlformats.org/officeDocument/2006/relationships" r:embed="rId1"/>
        <a:stretch>
          <a:fillRect/>
        </a:stretch>
      </xdr:blipFill>
      <xdr:spPr>
        <a:xfrm>
          <a:off x="228601" y="19051"/>
          <a:ext cx="2381250" cy="9808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38100</xdr:colOff>
      <xdr:row>0</xdr:row>
      <xdr:rowOff>121920</xdr:rowOff>
    </xdr:from>
    <xdr:to>
      <xdr:col>6</xdr:col>
      <xdr:colOff>1193799</xdr:colOff>
      <xdr:row>0</xdr:row>
      <xdr:rowOff>998220</xdr:rowOff>
    </xdr:to>
    <xdr:sp macro="" textlink="">
      <xdr:nvSpPr>
        <xdr:cNvPr id="9" name="TextBox 2" descr="Company Name and Slogan" title="Title">
          <a:extLst>
            <a:ext uri="{FF2B5EF4-FFF2-40B4-BE49-F238E27FC236}">
              <a16:creationId xmlns:a16="http://schemas.microsoft.com/office/drawing/2014/main" id="{03D2BDF7-AD2E-424F-9C7D-F35C65492DFB}"/>
            </a:ext>
          </a:extLst>
        </xdr:cNvPr>
        <xdr:cNvSpPr txBox="1"/>
      </xdr:nvSpPr>
      <xdr:spPr>
        <a:xfrm>
          <a:off x="2743200" y="121920"/>
          <a:ext cx="4902199"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en-US" sz="1800" b="1" baseline="0">
              <a:solidFill>
                <a:sysClr val="windowText" lastClr="000000"/>
              </a:solidFill>
              <a:latin typeface="+mj-lt"/>
            </a:rPr>
            <a:t>PAYMENT ADVICE : SOYBEANS </a:t>
          </a:r>
        </a:p>
        <a:p>
          <a:pPr algn="ctr"/>
          <a:r>
            <a:rPr lang="en-US" sz="1800" b="1" baseline="0">
              <a:solidFill>
                <a:sysClr val="windowText" lastClr="000000"/>
              </a:solidFill>
              <a:latin typeface="+mj-lt"/>
            </a:rPr>
            <a:t>(1 March 2026 -  28 February 2027)</a:t>
          </a:r>
        </a:p>
        <a:p>
          <a:pPr algn="l"/>
          <a:r>
            <a:rPr lang="en-US" sz="1000" baseline="0">
              <a:solidFill>
                <a:schemeClr val="bg1"/>
              </a:solidFill>
              <a:latin typeface="+mn-lt"/>
            </a:rPr>
            <a:t>Company Slogan</a:t>
          </a:r>
          <a:endParaRPr lang="en-US" sz="1000">
            <a:solidFill>
              <a:schemeClr val="bg1"/>
            </a:solidFill>
            <a:latin typeface="+mn-lt"/>
          </a:endParaRPr>
        </a:p>
      </xdr:txBody>
    </xdr:sp>
    <xdr:clientData/>
  </xdr:twoCellAnchor>
  <xdr:twoCellAnchor editAs="oneCell">
    <xdr:from>
      <xdr:col>1</xdr:col>
      <xdr:colOff>0</xdr:colOff>
      <xdr:row>0</xdr:row>
      <xdr:rowOff>0</xdr:rowOff>
    </xdr:from>
    <xdr:to>
      <xdr:col>2</xdr:col>
      <xdr:colOff>588645</xdr:colOff>
      <xdr:row>0</xdr:row>
      <xdr:rowOff>975179</xdr:rowOff>
    </xdr:to>
    <xdr:pic>
      <xdr:nvPicPr>
        <xdr:cNvPr id="10" name="Picture 9">
          <a:extLst>
            <a:ext uri="{FF2B5EF4-FFF2-40B4-BE49-F238E27FC236}">
              <a16:creationId xmlns:a16="http://schemas.microsoft.com/office/drawing/2014/main" id="{1DAD5E6C-8B47-4652-9287-57369DFB0D02}"/>
            </a:ext>
          </a:extLst>
        </xdr:cNvPr>
        <xdr:cNvPicPr>
          <a:picLocks noChangeAspect="1"/>
        </xdr:cNvPicPr>
      </xdr:nvPicPr>
      <xdr:blipFill>
        <a:blip xmlns:r="http://schemas.openxmlformats.org/officeDocument/2006/relationships" r:embed="rId1"/>
        <a:stretch>
          <a:fillRect/>
        </a:stretch>
      </xdr:blipFill>
      <xdr:spPr>
        <a:xfrm>
          <a:off x="160020" y="0"/>
          <a:ext cx="2341245" cy="97517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SaleItems_Table" displayName="SaleItems_Table" ref="B21:H24" totalsRowShown="0" headerRowDxfId="67" dataDxfId="65" headerRowBorderDxfId="66" tableBorderDxfId="64" totalsRowBorderDxfId="63">
  <tableColumns count="7">
    <tableColumn id="1" xr3:uid="{00000000-0010-0000-0100-000001000000}" name="Description" dataDxfId="62" dataCellStyle="Comma"/>
    <tableColumn id="2" xr3:uid="{00000000-0010-0000-0100-000002000000}" name="ARC SMALL GRAIN" dataDxfId="61"/>
    <tableColumn id="3" xr3:uid="{00000000-0010-0000-0100-000003000000}" name="GDM SEEDS/ AGRICOL" dataDxfId="60"/>
    <tableColumn id="4" xr3:uid="{00000000-0010-0000-0100-000004000000}" name="LIMAGRAIN FIELD SEEDS" dataDxfId="59"/>
    <tableColumn id="5" xr3:uid="{00000000-0010-0000-0100-000005000000}" name="SA SEED DEVELOPMENT_x000a_(PAN varieties)" dataDxfId="58">
      <calculatedColumnFormula>IFERROR(IF(OR(SaleItems_Table[[#This Row],[Description]]="",SaleItems_Table[[#This Row],[GDM SEEDS/ AGRICOL]]=""),"",SaleItems_Table[[#This Row],[Description]]*SaleItems_Table[[#This Row],[GDM SEEDS/ AGRICOL]]),"")</calculatedColumnFormula>
    </tableColumn>
    <tableColumn id="6" xr3:uid="{6F389DFB-53A7-4DF7-9263-4ECA1F98CE55}" name="SYNGENTA / SENSAKO" dataDxfId="6"/>
    <tableColumn id="7" xr3:uid="{5E7F3155-F7FB-4310-AB8B-25B8F417C91D}" name="OTHER" dataDxfId="5"/>
  </tableColumns>
  <tableStyleInfo name="Business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4FB030-17BC-479B-91A4-9A6F216A9B06}" name="SaleItems_Table2" displayName="SaleItems_Table2" ref="B27:H30" totalsRowShown="0" headerRowDxfId="57" dataDxfId="55" headerRowBorderDxfId="56" tableBorderDxfId="54" totalsRowBorderDxfId="53">
  <tableColumns count="7">
    <tableColumn id="1" xr3:uid="{A1BD1A01-9DE0-4811-97D9-3A5E4B1899D5}" name="Description" dataDxfId="52" dataCellStyle="Comma"/>
    <tableColumn id="2" xr3:uid="{BD324C3C-D71A-4334-BDCB-2652456BCD50}" name="AGRICOL" dataDxfId="51"/>
    <tableColumn id="3" xr3:uid="{29210116-E74A-4356-9216-AF43A7C997EA}" name="ARC SMALL GRAIN" dataDxfId="50"/>
    <tableColumn id="4" xr3:uid="{8821A346-78A1-4778-9325-D3A2319C62D4}" name="BARENBRUG" dataDxfId="49"/>
    <tableColumn id="5" xr3:uid="{A551DDB0-ACEA-4D5C-8B3B-08C19AF0113A}" name="SABBI" dataDxfId="48">
      <calculatedColumnFormula>IFERROR(IF(OR(SaleItems_Table2[[#This Row],[Description]]="",SaleItems_Table2[[#This Row],[ARC SMALL GRAIN]]=""),"",SaleItems_Table2[[#This Row],[Description]]*SaleItems_Table2[[#This Row],[ARC SMALL GRAIN]]),"")</calculatedColumnFormula>
    </tableColumn>
    <tableColumn id="6" xr3:uid="{B7CBE86C-9C0F-44C8-B7C9-912C0C7EE153}" name="SYNGENTA / SENSAKO" dataDxfId="4"/>
    <tableColumn id="7" xr3:uid="{FA922462-A2D3-4061-8A5A-CDF02D4D39B7}" name="OTHER" dataDxfId="3"/>
  </tableColumns>
  <tableStyleInfo name="Business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1F49DF-8777-4F20-A93D-A719D19EFAC2}" name="SaleItems_Table23" displayName="SaleItems_Table23" ref="B33:K36" totalsRowShown="0" headerRowDxfId="47" dataDxfId="45" headerRowBorderDxfId="46" tableBorderDxfId="44" totalsRowBorderDxfId="43">
  <tableColumns count="10">
    <tableColumn id="1" xr3:uid="{8A5F522E-C6E4-4993-9C30-AA5D652DF6ED}" name="Description" dataDxfId="42" dataCellStyle="Comma"/>
    <tableColumn id="2" xr3:uid="{25246FA8-83D7-4BE8-8CEE-CE26718B37BC}" name="AGRICOL" dataDxfId="41"/>
    <tableColumn id="3" xr3:uid="{C7C45372-B9F6-455D-8CCA-604B7A783941}" name="ARC SMALL GRAIN" dataDxfId="40"/>
    <tableColumn id="4" xr3:uid="{460F2C48-3908-4FD7-9DA5-EC099A251F7A}" name="BARENBRUG" dataDxfId="39"/>
    <tableColumn id="5" xr3:uid="{2D310717-2C5D-4065-8123-8FB0037B4B72}" name="CAPSTONE SEEDS" dataDxfId="38">
      <calculatedColumnFormula>IFERROR(IF(OR(SaleItems_Table23[[#This Row],[Description]]="",SaleItems_Table23[[#This Row],[ARC SMALL GRAIN]]=""),"",SaleItems_Table23[[#This Row],[Description]]*SaleItems_Table23[[#This Row],[ARC SMALL GRAIN]]),"")</calculatedColumnFormula>
    </tableColumn>
    <tableColumn id="6" xr3:uid="{AC857436-74A3-48FC-9F5D-BD659598055E}" name="LIMAGRAIN FIELD SEEDS" dataDxfId="37"/>
    <tableColumn id="7" xr3:uid="{38623ADB-63AC-4DA1-82E0-452E8D5FCCFB}" name="PANNAR" dataDxfId="36"/>
    <tableColumn id="8" xr3:uid="{720616EF-16C7-4815-AA27-BE7EB3684341}" name="SYNGENTA / SENSAKO" dataDxfId="2"/>
    <tableColumn id="9" xr3:uid="{941BD228-8C75-4C85-AD00-6207F15F1187}" name="ZYLEM" dataDxfId="1"/>
    <tableColumn id="10" xr3:uid="{E1840FA3-7E17-4A15-A99F-F1FB31DF12D7}" name="OTHER" dataDxfId="0"/>
  </tableColumns>
  <tableStyleInfo name="Business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BE6033B-EA5E-49C3-9C2A-22AA85AE33C7}" name="SaleItems_Table236" displayName="SaleItems_Table236" ref="B39:G42" totalsRowShown="0" headerRowDxfId="35" dataDxfId="33" headerRowBorderDxfId="34" tableBorderDxfId="32" totalsRowBorderDxfId="31">
  <tableColumns count="6">
    <tableColumn id="1" xr3:uid="{CEB894E1-CA80-40F6-99BF-EAC4B042B335}" name="Description" dataDxfId="30" dataCellStyle="Comma"/>
    <tableColumn id="2" xr3:uid="{8A490DDC-29F4-40FE-BA3D-8536151EF721}" name="AGRICOL" dataDxfId="29"/>
    <tableColumn id="3" xr3:uid="{72149040-4C59-499B-8B18-3851CA69C9A7}" name="BARENBRUG" dataDxfId="28"/>
    <tableColumn id="4" xr3:uid="{B64F80DA-15DA-4287-B111-38FF6F07968A}" name="KOEGELENBERG" dataDxfId="27"/>
    <tableColumn id="5" xr3:uid="{1367F6E7-676A-4211-8F6F-792690335A39}" name="SYNGENTA / SENSAKO" dataDxfId="26">
      <calculatedColumnFormula>IFERROR(IF(OR(SaleItems_Table236[[#This Row],[Description]]="",SaleItems_Table236[[#This Row],[BARENBRUG]]=""),"",SaleItems_Table236[[#This Row],[Description]]*SaleItems_Table236[[#This Row],[BARENBRUG]]),"")</calculatedColumnFormula>
    </tableColumn>
    <tableColumn id="10" xr3:uid="{D4F28577-B59E-4E69-9865-D9353534D22B}" name="OTHER" dataDxfId="25"/>
  </tableColumns>
  <tableStyleInfo name="Business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DFE913C-1F91-4FA0-B402-2FABF9F6934D}" name="SaleItems_Table8" displayName="SaleItems_Table8" ref="B21:E44" totalsRowShown="0" headerRowDxfId="24" dataDxfId="22" headerRowBorderDxfId="23" tableBorderDxfId="21" totalsRowBorderDxfId="20">
  <tableColumns count="4">
    <tableColumn id="1" xr3:uid="{6B108483-35E6-4AB2-9CCB-C9CB5ADA67ED}" name="SEED COMPANY" dataDxfId="19" dataCellStyle="Comma"/>
    <tableColumn id="2" xr3:uid="{B3A1E67A-9344-4645-B088-B906840F5A5F}" name="TONNAGE" dataDxfId="18" dataCellStyle="Comma"/>
    <tableColumn id="3" xr3:uid="{493867CB-9EC9-4912-AE8A-7084084745BA}" name="LEVY TARIFF (VAT INCL)" dataDxfId="17"/>
    <tableColumn id="4" xr3:uid="{4587FF4A-7A5D-469F-8CAE-377838A4DC02}" name="TOTAL (VAT EXCL)" dataDxfId="16"/>
  </tableColumns>
  <tableStyleInfo name="Business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E3D0E06-996B-4F59-9EF2-DF8E8FC75C5D}" name="SaleItems_Table81213" displayName="SaleItems_Table81213" ref="B22:E42" totalsRowShown="0" headerRowDxfId="15" dataDxfId="13" headerRowBorderDxfId="14" tableBorderDxfId="12" totalsRowBorderDxfId="11">
  <tableColumns count="4">
    <tableColumn id="1" xr3:uid="{765B1089-7C18-4560-BB25-1E78D8A027AA}" name="SEED COMPANY" dataDxfId="10" dataCellStyle="Comma"/>
    <tableColumn id="2" xr3:uid="{5A5A2432-77F9-4758-8F1E-56E28F6EB044}" name="TONNAGE" dataDxfId="9" dataCellStyle="Comma"/>
    <tableColumn id="3" xr3:uid="{3F53C445-A86D-4FC8-94B0-93429C60ACAB}" name="LEVY TARIFF (VAT EXCL)" dataDxfId="8"/>
    <tableColumn id="4" xr3:uid="{4623035C-895A-4AFF-826F-7806767C13F1}" name="TOTAL (VAT EXCL)" dataDxfId="7"/>
  </tableColumns>
  <tableStyleInfo name="Business Table" showFirstColumn="0" showLastColumn="0" showRowStripes="1" showColumnStripes="0"/>
</table>
</file>

<file path=xl/theme/theme1.xml><?xml version="1.0" encoding="utf-8"?>
<a:theme xmlns:a="http://schemas.openxmlformats.org/drawingml/2006/main" name="Business Templates Theme">
  <a:themeElements>
    <a:clrScheme name="Green Yellow">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finance2@agrimanage.co.za" TargetMode="External"/><Relationship Id="rId1" Type="http://schemas.openxmlformats.org/officeDocument/2006/relationships/hyperlink" Target="mailto:finance@agrimanage.co.za"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55F1C-E329-47B6-9488-DDBDAAC26DB5}">
  <sheetPr codeName="Sheet2"/>
  <dimension ref="A13:G28"/>
  <sheetViews>
    <sheetView topLeftCell="A13" workbookViewId="0">
      <selection activeCell="G65" sqref="G65"/>
    </sheetView>
  </sheetViews>
  <sheetFormatPr defaultColWidth="9.36328125" defaultRowHeight="15" x14ac:dyDescent="0.35"/>
  <cols>
    <col min="1" max="16384" width="9.36328125" style="41"/>
  </cols>
  <sheetData>
    <row r="13" spans="2:7" x14ac:dyDescent="0.35">
      <c r="B13" s="119" t="s">
        <v>0</v>
      </c>
      <c r="C13" s="119"/>
      <c r="D13" s="119"/>
      <c r="E13" s="119"/>
      <c r="F13" s="119"/>
      <c r="G13" s="119"/>
    </row>
    <row r="15" spans="2:7" x14ac:dyDescent="0.35">
      <c r="B15" s="120" t="s">
        <v>1</v>
      </c>
      <c r="C15" s="120"/>
      <c r="D15" s="120"/>
      <c r="E15" s="120"/>
      <c r="F15" s="120"/>
      <c r="G15" s="120"/>
    </row>
    <row r="16" spans="2:7" x14ac:dyDescent="0.35">
      <c r="B16" s="42"/>
      <c r="C16" s="42"/>
      <c r="D16" s="42"/>
      <c r="E16" s="42"/>
      <c r="F16" s="42"/>
      <c r="G16" s="42"/>
    </row>
    <row r="17" spans="1:7" x14ac:dyDescent="0.35">
      <c r="B17" s="120" t="s">
        <v>2</v>
      </c>
      <c r="C17" s="120"/>
      <c r="D17" s="120"/>
      <c r="E17" s="120"/>
      <c r="F17" s="120"/>
      <c r="G17" s="120"/>
    </row>
    <row r="18" spans="1:7" x14ac:dyDescent="0.35">
      <c r="B18" s="42"/>
      <c r="C18" s="42"/>
      <c r="D18" s="42"/>
      <c r="E18" s="42"/>
      <c r="F18" s="42"/>
      <c r="G18" s="42"/>
    </row>
    <row r="20" spans="1:7" x14ac:dyDescent="0.35">
      <c r="A20" s="41">
        <v>1</v>
      </c>
      <c r="B20" s="119" t="s">
        <v>3</v>
      </c>
      <c r="C20" s="119"/>
      <c r="D20" s="119"/>
      <c r="E20" s="119"/>
      <c r="F20" s="119"/>
      <c r="G20" s="119"/>
    </row>
    <row r="22" spans="1:7" x14ac:dyDescent="0.35">
      <c r="A22" s="41">
        <v>2</v>
      </c>
      <c r="B22" s="119" t="s">
        <v>4</v>
      </c>
      <c r="C22" s="119"/>
      <c r="D22" s="119"/>
      <c r="E22" s="119"/>
      <c r="F22" s="119"/>
      <c r="G22" s="119"/>
    </row>
    <row r="24" spans="1:7" x14ac:dyDescent="0.35">
      <c r="A24" s="41">
        <v>3</v>
      </c>
      <c r="B24" s="41" t="s">
        <v>5</v>
      </c>
    </row>
    <row r="26" spans="1:7" ht="17.399999999999999" customHeight="1" x14ac:dyDescent="0.35">
      <c r="B26" s="43" t="s">
        <v>6</v>
      </c>
      <c r="D26" s="44"/>
    </row>
    <row r="27" spans="1:7" ht="22.65" customHeight="1" x14ac:dyDescent="0.35">
      <c r="B27" s="43" t="s">
        <v>7</v>
      </c>
    </row>
    <row r="28" spans="1:7" ht="22.35" customHeight="1" x14ac:dyDescent="0.35">
      <c r="B28" s="43"/>
    </row>
  </sheetData>
  <sheetProtection algorithmName="SHA-512" hashValue="fz+raklJltbYP7t6m6mkePZqzBEb4uaFx/ilpZ+A3OU6mNRQTxE9eI+Q9vdXDIJY4d3YhC5zoieGoCwRJFYQ0w==" saltValue="Z7olpFfswgZkRg7Q2VJiMA==" spinCount="100000" sheet="1"/>
  <mergeCells count="5">
    <mergeCell ref="B22:G22"/>
    <mergeCell ref="B13:G13"/>
    <mergeCell ref="B15:G15"/>
    <mergeCell ref="B17:G17"/>
    <mergeCell ref="B20:G20"/>
  </mergeCells>
  <hyperlinks>
    <hyperlink ref="B15:G15" location="'Wheat, Barley, Oats, Lupins'!A1" display="Wheat, Barley, Oats and Lupins" xr:uid="{712B5EBF-6764-48CF-9C0E-D286A948E82F}"/>
    <hyperlink ref="B17:G17" location="Soya!A1" display="Soyabeans" xr:uid="{77E32C10-E67B-422F-8CAB-A6C32A46A2D5}"/>
    <hyperlink ref="B26" r:id="rId1" xr:uid="{7DFDF7E3-2F56-4D3D-9FBD-A5E558A080B3}"/>
    <hyperlink ref="B27" r:id="rId2" xr:uid="{0076D570-B082-4583-B459-65445161C6A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N56"/>
  <sheetViews>
    <sheetView showGridLines="0" tabSelected="1" zoomScale="80" zoomScaleNormal="80" workbookViewId="0">
      <selection activeCell="F28" sqref="F28"/>
    </sheetView>
  </sheetViews>
  <sheetFormatPr defaultColWidth="8.90625" defaultRowHeight="26.1" customHeight="1" x14ac:dyDescent="0.3"/>
  <cols>
    <col min="1" max="1" width="1.90625" style="1" customWidth="1"/>
    <col min="2" max="2" width="20.90625" style="1" customWidth="1"/>
    <col min="3" max="11" width="17.90625" style="1" customWidth="1"/>
    <col min="12" max="16384" width="8.90625" style="1"/>
  </cols>
  <sheetData>
    <row r="1" spans="2:14" ht="86.25" customHeight="1" x14ac:dyDescent="0.3">
      <c r="B1" s="36"/>
      <c r="C1" s="36"/>
      <c r="D1" s="36"/>
      <c r="E1" s="36"/>
      <c r="F1" s="36"/>
      <c r="G1" s="36" t="s">
        <v>8</v>
      </c>
      <c r="H1" s="36" t="s">
        <v>8</v>
      </c>
      <c r="I1" s="36"/>
      <c r="J1" s="36"/>
      <c r="K1" s="36"/>
      <c r="L1" s="36"/>
      <c r="M1" s="36"/>
      <c r="N1" s="36"/>
    </row>
    <row r="2" spans="2:14" ht="30" customHeight="1" x14ac:dyDescent="0.35">
      <c r="B2" s="5" t="s">
        <v>9</v>
      </c>
      <c r="C2" s="36"/>
      <c r="D2" s="36"/>
      <c r="E2" s="36"/>
      <c r="F2" s="36"/>
      <c r="G2" s="6" t="s">
        <v>10</v>
      </c>
      <c r="H2" s="92">
        <f ca="1">TODAY()</f>
        <v>46296</v>
      </c>
      <c r="I2" s="92"/>
      <c r="J2" s="36"/>
      <c r="K2" s="36"/>
      <c r="L2" s="36"/>
      <c r="M2" s="36"/>
      <c r="N2" s="36"/>
    </row>
    <row r="3" spans="2:14" s="3" customFormat="1" ht="15.9" customHeight="1" x14ac:dyDescent="0.35">
      <c r="B3" s="7" t="s">
        <v>11</v>
      </c>
      <c r="C3" s="93"/>
      <c r="D3" s="93"/>
      <c r="E3" s="6"/>
      <c r="F3" s="94"/>
      <c r="G3" s="6" t="s">
        <v>12</v>
      </c>
      <c r="H3" s="102"/>
      <c r="I3" s="103"/>
      <c r="J3" s="104"/>
      <c r="K3" s="93"/>
      <c r="L3" s="93"/>
      <c r="M3" s="93"/>
      <c r="N3" s="93"/>
    </row>
    <row r="4" spans="2:14" s="3" customFormat="1" ht="15.9" customHeight="1" x14ac:dyDescent="0.35">
      <c r="B4" s="7" t="s">
        <v>13</v>
      </c>
      <c r="C4" s="93"/>
      <c r="D4" s="93"/>
      <c r="E4" s="6"/>
      <c r="F4" s="7"/>
      <c r="G4" s="93"/>
      <c r="H4" s="93"/>
      <c r="I4" s="93"/>
      <c r="J4" s="95"/>
      <c r="K4" s="93"/>
      <c r="L4" s="93"/>
      <c r="M4" s="93"/>
      <c r="N4" s="93"/>
    </row>
    <row r="5" spans="2:14" s="3" customFormat="1" ht="15.9" customHeight="1" x14ac:dyDescent="0.35">
      <c r="B5" s="7"/>
      <c r="C5" s="93"/>
      <c r="D5" s="93"/>
      <c r="E5" s="6"/>
      <c r="F5" s="7"/>
      <c r="G5" s="93"/>
      <c r="H5" s="93"/>
      <c r="I5" s="93"/>
      <c r="J5" s="93"/>
      <c r="K5" s="93"/>
      <c r="L5" s="93"/>
      <c r="M5" s="93"/>
      <c r="N5" s="93"/>
    </row>
    <row r="6" spans="2:14" ht="25.5" customHeight="1" x14ac:dyDescent="0.35">
      <c r="B6" s="5" t="s">
        <v>14</v>
      </c>
      <c r="C6" s="36"/>
      <c r="D6" s="108"/>
      <c r="E6" s="109"/>
      <c r="F6" s="109"/>
      <c r="G6" s="109"/>
      <c r="H6" s="109"/>
      <c r="I6" s="109"/>
      <c r="J6" s="110"/>
      <c r="K6" s="36"/>
      <c r="L6" s="36"/>
      <c r="M6" s="36"/>
      <c r="N6" s="36"/>
    </row>
    <row r="7" spans="2:14" ht="6.75" customHeight="1" x14ac:dyDescent="0.35">
      <c r="B7" s="5"/>
      <c r="C7" s="36"/>
      <c r="D7" s="36"/>
      <c r="E7" s="8"/>
      <c r="F7" s="36"/>
      <c r="G7" s="36"/>
      <c r="H7" s="36"/>
      <c r="I7" s="36"/>
      <c r="J7" s="36"/>
      <c r="K7" s="36"/>
      <c r="L7" s="36"/>
      <c r="M7" s="36"/>
      <c r="N7" s="36"/>
    </row>
    <row r="8" spans="2:14" ht="33.75" customHeight="1" x14ac:dyDescent="0.35">
      <c r="B8" s="106" t="s">
        <v>15</v>
      </c>
      <c r="C8" s="107"/>
      <c r="D8" s="108"/>
      <c r="E8" s="109"/>
      <c r="F8" s="109"/>
      <c r="G8" s="109"/>
      <c r="H8" s="109"/>
      <c r="I8" s="109"/>
      <c r="J8" s="110"/>
      <c r="K8" s="36"/>
      <c r="L8" s="36"/>
      <c r="M8" s="36"/>
      <c r="N8" s="36"/>
    </row>
    <row r="9" spans="2:14" ht="6.75" customHeight="1" x14ac:dyDescent="0.35">
      <c r="B9" s="5"/>
      <c r="C9" s="36"/>
      <c r="D9" s="36"/>
      <c r="E9" s="8"/>
      <c r="F9" s="36"/>
      <c r="G9" s="36"/>
      <c r="H9" s="36"/>
      <c r="I9" s="36"/>
      <c r="J9" s="36"/>
      <c r="K9" s="36"/>
      <c r="L9" s="36"/>
      <c r="M9" s="36"/>
      <c r="N9" s="36"/>
    </row>
    <row r="10" spans="2:14" ht="25.5" customHeight="1" x14ac:dyDescent="0.35">
      <c r="B10" s="5" t="s">
        <v>16</v>
      </c>
      <c r="C10" s="36"/>
      <c r="D10" s="108"/>
      <c r="E10" s="109"/>
      <c r="F10" s="109"/>
      <c r="G10" s="109"/>
      <c r="H10" s="109"/>
      <c r="I10" s="109"/>
      <c r="J10" s="110"/>
      <c r="K10" s="36"/>
      <c r="L10" s="36"/>
      <c r="M10" s="36"/>
      <c r="N10" s="92"/>
    </row>
    <row r="11" spans="2:14" ht="25.5" customHeight="1" x14ac:dyDescent="0.35">
      <c r="B11" s="5"/>
      <c r="C11" s="36"/>
      <c r="D11" s="108"/>
      <c r="E11" s="109"/>
      <c r="F11" s="109"/>
      <c r="G11" s="109"/>
      <c r="H11" s="109"/>
      <c r="I11" s="109"/>
      <c r="J11" s="110"/>
      <c r="K11" s="36"/>
      <c r="L11" s="36"/>
      <c r="M11" s="36"/>
      <c r="N11" s="36"/>
    </row>
    <row r="12" spans="2:14" ht="25.5" customHeight="1" x14ac:dyDescent="0.35">
      <c r="B12" s="5"/>
      <c r="C12" s="36"/>
      <c r="D12" s="108"/>
      <c r="E12" s="109"/>
      <c r="F12" s="109"/>
      <c r="G12" s="109"/>
      <c r="H12" s="109"/>
      <c r="I12" s="109"/>
      <c r="J12" s="110"/>
      <c r="K12" s="36"/>
      <c r="L12" s="36"/>
      <c r="M12" s="36"/>
      <c r="N12" s="36"/>
    </row>
    <row r="13" spans="2:14" ht="6.75" customHeight="1" x14ac:dyDescent="0.35">
      <c r="B13" s="5"/>
      <c r="C13" s="36"/>
      <c r="D13" s="36"/>
      <c r="E13" s="8"/>
      <c r="F13" s="36"/>
      <c r="G13" s="36"/>
      <c r="H13" s="36"/>
      <c r="I13" s="36"/>
      <c r="J13" s="36"/>
      <c r="K13" s="36"/>
      <c r="L13" s="36"/>
      <c r="M13" s="36"/>
      <c r="N13" s="36"/>
    </row>
    <row r="14" spans="2:14" ht="25.5" customHeight="1" x14ac:dyDescent="0.3">
      <c r="B14" s="111" t="s">
        <v>17</v>
      </c>
      <c r="C14" s="111"/>
      <c r="D14" s="13" t="s">
        <v>18</v>
      </c>
      <c r="E14" s="108"/>
      <c r="F14" s="109"/>
      <c r="G14" s="109"/>
      <c r="H14" s="109"/>
      <c r="I14" s="109"/>
      <c r="J14" s="110"/>
      <c r="K14" s="36"/>
      <c r="L14" s="36"/>
      <c r="M14" s="36"/>
      <c r="N14" s="36"/>
    </row>
    <row r="15" spans="2:14" ht="6.75" customHeight="1" x14ac:dyDescent="0.3">
      <c r="B15" s="10"/>
      <c r="C15" s="36"/>
      <c r="D15" s="36"/>
      <c r="E15" s="36"/>
      <c r="F15" s="8"/>
      <c r="G15" s="36"/>
      <c r="H15" s="36"/>
      <c r="I15" s="36"/>
      <c r="J15" s="36"/>
      <c r="K15" s="36"/>
      <c r="L15" s="36"/>
      <c r="M15" s="36"/>
      <c r="N15" s="36"/>
    </row>
    <row r="16" spans="2:14" ht="25.5" customHeight="1" x14ac:dyDescent="0.3">
      <c r="B16" s="10"/>
      <c r="C16" s="36"/>
      <c r="D16" s="13" t="s">
        <v>19</v>
      </c>
      <c r="E16" s="108"/>
      <c r="F16" s="109"/>
      <c r="G16" s="109"/>
      <c r="H16" s="109"/>
      <c r="I16" s="109"/>
      <c r="J16" s="110"/>
      <c r="K16" s="36"/>
      <c r="L16" s="36"/>
      <c r="M16" s="36"/>
      <c r="N16" s="36"/>
    </row>
    <row r="17" spans="2:10" ht="6.75" customHeight="1" x14ac:dyDescent="0.35">
      <c r="B17" s="5"/>
      <c r="C17" s="36"/>
      <c r="D17" s="36"/>
      <c r="E17" s="36"/>
      <c r="F17" s="8"/>
      <c r="G17" s="36"/>
      <c r="H17" s="36"/>
      <c r="I17" s="36"/>
      <c r="J17" s="36"/>
    </row>
    <row r="18" spans="2:10" ht="25.5" customHeight="1" x14ac:dyDescent="0.35">
      <c r="B18" s="5"/>
      <c r="C18" s="36"/>
      <c r="D18" s="13" t="s">
        <v>20</v>
      </c>
      <c r="E18" s="112"/>
      <c r="F18" s="109"/>
      <c r="G18" s="109"/>
      <c r="H18" s="109"/>
      <c r="I18" s="109"/>
      <c r="J18" s="110"/>
    </row>
    <row r="19" spans="2:10" s="2" customFormat="1" ht="10.5" customHeight="1" x14ac:dyDescent="0.35">
      <c r="B19" s="105" t="s">
        <v>21</v>
      </c>
      <c r="C19" s="105"/>
      <c r="D19" s="105"/>
      <c r="E19" s="105"/>
      <c r="F19" s="105"/>
      <c r="G19" s="96"/>
      <c r="H19" s="96"/>
      <c r="I19" s="96"/>
      <c r="J19" s="96"/>
    </row>
    <row r="20" spans="2:10" ht="10.5" customHeight="1" x14ac:dyDescent="0.3">
      <c r="B20" s="105"/>
      <c r="C20" s="105"/>
      <c r="D20" s="105"/>
      <c r="E20" s="105"/>
      <c r="F20" s="105"/>
      <c r="G20" s="36"/>
      <c r="H20" s="36"/>
      <c r="I20" s="36"/>
      <c r="J20" s="36"/>
    </row>
    <row r="21" spans="2:10" s="23" customFormat="1" ht="34.5" customHeight="1" x14ac:dyDescent="0.35">
      <c r="B21" s="24" t="s">
        <v>22</v>
      </c>
      <c r="C21" s="142" t="s">
        <v>96</v>
      </c>
      <c r="D21" s="142" t="s">
        <v>97</v>
      </c>
      <c r="E21" s="142" t="s">
        <v>98</v>
      </c>
      <c r="F21" s="143" t="s">
        <v>99</v>
      </c>
      <c r="G21" s="144" t="s">
        <v>100</v>
      </c>
      <c r="H21" s="144" t="s">
        <v>33</v>
      </c>
    </row>
    <row r="22" spans="2:10" s="4" customFormat="1" ht="16.5" customHeight="1" x14ac:dyDescent="0.35">
      <c r="B22" s="25" t="s">
        <v>24</v>
      </c>
      <c r="C22" s="85"/>
      <c r="D22" s="85"/>
      <c r="E22" s="85"/>
      <c r="F22" s="86"/>
      <c r="G22" s="139"/>
      <c r="H22" s="139"/>
      <c r="I22" s="74"/>
      <c r="J22" s="74"/>
    </row>
    <row r="23" spans="2:10" s="4" customFormat="1" ht="16.5" customHeight="1" x14ac:dyDescent="0.35">
      <c r="B23" s="26" t="s">
        <v>25</v>
      </c>
      <c r="C23" s="11">
        <v>35</v>
      </c>
      <c r="D23" s="11">
        <v>35</v>
      </c>
      <c r="E23" s="11">
        <v>35</v>
      </c>
      <c r="F23" s="11">
        <v>35</v>
      </c>
      <c r="G23" s="140">
        <v>35</v>
      </c>
      <c r="H23" s="140">
        <v>35</v>
      </c>
      <c r="I23" s="74"/>
      <c r="J23" s="74"/>
    </row>
    <row r="24" spans="2:10" s="4" customFormat="1" ht="27.6" customHeight="1" x14ac:dyDescent="0.35">
      <c r="B24" s="27" t="s">
        <v>26</v>
      </c>
      <c r="C24" s="28">
        <f t="shared" ref="C24:F24" si="0">+C23*C22</f>
        <v>0</v>
      </c>
      <c r="D24" s="28">
        <f t="shared" si="0"/>
        <v>0</v>
      </c>
      <c r="E24" s="28">
        <f t="shared" si="0"/>
        <v>0</v>
      </c>
      <c r="F24" s="29">
        <f t="shared" si="0"/>
        <v>0</v>
      </c>
      <c r="G24" s="141">
        <f t="shared" ref="G24:H24" si="1">+G23*G22</f>
        <v>0</v>
      </c>
      <c r="H24" s="141">
        <f t="shared" si="1"/>
        <v>0</v>
      </c>
      <c r="I24" s="74"/>
      <c r="J24" s="74"/>
    </row>
    <row r="25" spans="2:10" s="2" customFormat="1" ht="10.5" customHeight="1" x14ac:dyDescent="0.35">
      <c r="B25" s="105" t="s">
        <v>27</v>
      </c>
      <c r="C25" s="105"/>
      <c r="D25" s="105"/>
      <c r="E25" s="105"/>
      <c r="F25" s="105"/>
      <c r="G25" s="96"/>
      <c r="H25" s="96"/>
      <c r="I25" s="96"/>
      <c r="J25" s="96"/>
    </row>
    <row r="26" spans="2:10" ht="10.5" customHeight="1" x14ac:dyDescent="0.3">
      <c r="B26" s="105"/>
      <c r="C26" s="105"/>
      <c r="D26" s="105"/>
      <c r="E26" s="105"/>
      <c r="F26" s="105"/>
      <c r="G26" s="36"/>
      <c r="H26" s="36"/>
      <c r="I26" s="36"/>
      <c r="J26" s="36"/>
    </row>
    <row r="27" spans="2:10" s="23" customFormat="1" ht="34.5" customHeight="1" x14ac:dyDescent="0.35">
      <c r="B27" s="24" t="s">
        <v>22</v>
      </c>
      <c r="C27" s="142" t="s">
        <v>31</v>
      </c>
      <c r="D27" s="142" t="s">
        <v>96</v>
      </c>
      <c r="E27" s="142" t="s">
        <v>101</v>
      </c>
      <c r="F27" s="143" t="s">
        <v>28</v>
      </c>
      <c r="G27" s="144" t="s">
        <v>100</v>
      </c>
      <c r="H27" s="144" t="s">
        <v>33</v>
      </c>
    </row>
    <row r="28" spans="2:10" s="4" customFormat="1" ht="16.5" customHeight="1" x14ac:dyDescent="0.35">
      <c r="B28" s="25" t="s">
        <v>24</v>
      </c>
      <c r="C28" s="85"/>
      <c r="D28" s="85"/>
      <c r="E28" s="85"/>
      <c r="F28" s="86"/>
      <c r="G28" s="139"/>
      <c r="H28" s="139"/>
      <c r="I28" s="74"/>
      <c r="J28" s="74"/>
    </row>
    <row r="29" spans="2:10" s="4" customFormat="1" ht="16.5" customHeight="1" x14ac:dyDescent="0.35">
      <c r="B29" s="26" t="s">
        <v>25</v>
      </c>
      <c r="C29" s="11">
        <v>35</v>
      </c>
      <c r="D29" s="11">
        <v>35</v>
      </c>
      <c r="E29" s="11">
        <v>35</v>
      </c>
      <c r="F29" s="11">
        <v>35</v>
      </c>
      <c r="G29" s="140">
        <v>35</v>
      </c>
      <c r="H29" s="140">
        <v>35</v>
      </c>
      <c r="I29" s="74"/>
      <c r="J29" s="74"/>
    </row>
    <row r="30" spans="2:10" s="4" customFormat="1" ht="27.6" x14ac:dyDescent="0.35">
      <c r="B30" s="27" t="s">
        <v>29</v>
      </c>
      <c r="C30" s="28">
        <f t="shared" ref="C30:F30" si="2">+C29*C28</f>
        <v>0</v>
      </c>
      <c r="D30" s="28">
        <f t="shared" si="2"/>
        <v>0</v>
      </c>
      <c r="E30" s="28">
        <f t="shared" si="2"/>
        <v>0</v>
      </c>
      <c r="F30" s="29">
        <f t="shared" si="2"/>
        <v>0</v>
      </c>
      <c r="G30" s="141">
        <f t="shared" ref="G30:H30" si="3">+G29*G28</f>
        <v>0</v>
      </c>
      <c r="H30" s="141">
        <f t="shared" si="3"/>
        <v>0</v>
      </c>
      <c r="I30" s="74"/>
      <c r="J30" s="74"/>
    </row>
    <row r="31" spans="2:10" s="2" customFormat="1" ht="10.5" customHeight="1" x14ac:dyDescent="0.35">
      <c r="B31" s="105" t="s">
        <v>30</v>
      </c>
      <c r="C31" s="105"/>
      <c r="D31" s="105"/>
      <c r="E31" s="105"/>
      <c r="F31" s="105"/>
      <c r="G31" s="96"/>
      <c r="H31" s="96"/>
      <c r="I31" s="96"/>
      <c r="J31" s="96"/>
    </row>
    <row r="32" spans="2:10" ht="10.5" customHeight="1" x14ac:dyDescent="0.3">
      <c r="B32" s="105"/>
      <c r="C32" s="105"/>
      <c r="D32" s="105"/>
      <c r="E32" s="105"/>
      <c r="F32" s="105"/>
      <c r="G32" s="36"/>
      <c r="H32" s="36"/>
      <c r="I32" s="36"/>
      <c r="J32" s="36"/>
    </row>
    <row r="33" spans="2:11" s="23" customFormat="1" ht="12.6" x14ac:dyDescent="0.35">
      <c r="B33" s="24" t="s">
        <v>22</v>
      </c>
      <c r="C33" s="142" t="s">
        <v>31</v>
      </c>
      <c r="D33" s="142" t="s">
        <v>96</v>
      </c>
      <c r="E33" s="142" t="s">
        <v>101</v>
      </c>
      <c r="F33" s="142" t="s">
        <v>32</v>
      </c>
      <c r="G33" s="142" t="s">
        <v>98</v>
      </c>
      <c r="H33" s="143" t="s">
        <v>23</v>
      </c>
      <c r="I33" s="144" t="s">
        <v>100</v>
      </c>
      <c r="J33" s="144" t="s">
        <v>102</v>
      </c>
      <c r="K33" s="144" t="s">
        <v>33</v>
      </c>
    </row>
    <row r="34" spans="2:11" s="4" customFormat="1" ht="13.8" x14ac:dyDescent="0.35">
      <c r="B34" s="25" t="s">
        <v>24</v>
      </c>
      <c r="C34" s="85"/>
      <c r="D34" s="85"/>
      <c r="E34" s="85"/>
      <c r="F34" s="85"/>
      <c r="G34" s="85"/>
      <c r="H34" s="86"/>
      <c r="I34" s="139"/>
      <c r="J34" s="139"/>
      <c r="K34" s="139"/>
    </row>
    <row r="35" spans="2:11" s="4" customFormat="1" ht="16.5" customHeight="1" x14ac:dyDescent="0.35">
      <c r="B35" s="26" t="s">
        <v>25</v>
      </c>
      <c r="C35" s="11">
        <v>35</v>
      </c>
      <c r="D35" s="11">
        <v>35</v>
      </c>
      <c r="E35" s="11">
        <v>35</v>
      </c>
      <c r="F35" s="11">
        <v>35</v>
      </c>
      <c r="G35" s="11">
        <v>35</v>
      </c>
      <c r="H35" s="11">
        <v>35</v>
      </c>
      <c r="I35" s="140">
        <v>35</v>
      </c>
      <c r="J35" s="140">
        <v>35</v>
      </c>
      <c r="K35" s="140">
        <v>35</v>
      </c>
    </row>
    <row r="36" spans="2:11" s="4" customFormat="1" ht="16.5" customHeight="1" x14ac:dyDescent="0.35">
      <c r="B36" s="27" t="s">
        <v>34</v>
      </c>
      <c r="C36" s="28">
        <f t="shared" ref="C36:H36" si="4">+C35*C34</f>
        <v>0</v>
      </c>
      <c r="D36" s="28">
        <f t="shared" si="4"/>
        <v>0</v>
      </c>
      <c r="E36" s="28">
        <f t="shared" si="4"/>
        <v>0</v>
      </c>
      <c r="F36" s="28">
        <f t="shared" si="4"/>
        <v>0</v>
      </c>
      <c r="G36" s="28">
        <f t="shared" si="4"/>
        <v>0</v>
      </c>
      <c r="H36" s="29">
        <f t="shared" si="4"/>
        <v>0</v>
      </c>
      <c r="I36" s="141">
        <f t="shared" ref="I36:K36" si="5">+I35*I34</f>
        <v>0</v>
      </c>
      <c r="J36" s="141">
        <f t="shared" si="5"/>
        <v>0</v>
      </c>
      <c r="K36" s="141">
        <f t="shared" si="5"/>
        <v>0</v>
      </c>
    </row>
    <row r="37" spans="2:11" s="2" customFormat="1" ht="10.5" customHeight="1" x14ac:dyDescent="0.35">
      <c r="B37" s="105" t="s">
        <v>35</v>
      </c>
      <c r="C37" s="105"/>
      <c r="D37" s="105"/>
      <c r="E37" s="105"/>
      <c r="F37" s="105"/>
      <c r="G37" s="96"/>
      <c r="H37" s="96"/>
      <c r="I37" s="96"/>
      <c r="J37" s="96"/>
      <c r="K37" s="96"/>
    </row>
    <row r="38" spans="2:11" ht="10.5" customHeight="1" x14ac:dyDescent="0.3">
      <c r="B38" s="105"/>
      <c r="C38" s="105"/>
      <c r="D38" s="105"/>
      <c r="E38" s="105"/>
      <c r="F38" s="105"/>
      <c r="G38" s="36"/>
      <c r="H38" s="36"/>
      <c r="I38" s="36"/>
      <c r="J38" s="36"/>
      <c r="K38" s="36"/>
    </row>
    <row r="39" spans="2:11" s="23" customFormat="1" ht="12.6" x14ac:dyDescent="0.35">
      <c r="B39" s="24" t="s">
        <v>22</v>
      </c>
      <c r="C39" s="142" t="s">
        <v>31</v>
      </c>
      <c r="D39" s="142" t="s">
        <v>101</v>
      </c>
      <c r="E39" s="142" t="s">
        <v>36</v>
      </c>
      <c r="F39" s="144" t="s">
        <v>100</v>
      </c>
      <c r="G39" s="144" t="s">
        <v>33</v>
      </c>
    </row>
    <row r="40" spans="2:11" s="4" customFormat="1" ht="16.5" customHeight="1" x14ac:dyDescent="0.35">
      <c r="B40" s="25" t="s">
        <v>24</v>
      </c>
      <c r="C40" s="85"/>
      <c r="D40" s="85"/>
      <c r="E40" s="85"/>
      <c r="F40" s="85"/>
      <c r="G40" s="86"/>
    </row>
    <row r="41" spans="2:11" s="4" customFormat="1" ht="16.5" customHeight="1" x14ac:dyDescent="0.35">
      <c r="B41" s="26" t="s">
        <v>25</v>
      </c>
      <c r="C41" s="11">
        <v>35</v>
      </c>
      <c r="D41" s="11">
        <v>35</v>
      </c>
      <c r="E41" s="11">
        <v>35</v>
      </c>
      <c r="F41" s="11">
        <v>35</v>
      </c>
      <c r="G41" s="11">
        <v>35</v>
      </c>
    </row>
    <row r="42" spans="2:11" s="4" customFormat="1" ht="27.6" customHeight="1" x14ac:dyDescent="0.35">
      <c r="B42" s="27" t="s">
        <v>37</v>
      </c>
      <c r="C42" s="28">
        <f t="shared" ref="C42:G42" si="6">+C41*C40</f>
        <v>0</v>
      </c>
      <c r="D42" s="28">
        <f t="shared" si="6"/>
        <v>0</v>
      </c>
      <c r="E42" s="28">
        <f t="shared" si="6"/>
        <v>0</v>
      </c>
      <c r="F42" s="28">
        <f t="shared" si="6"/>
        <v>0</v>
      </c>
      <c r="G42" s="29">
        <f t="shared" si="6"/>
        <v>0</v>
      </c>
    </row>
    <row r="43" spans="2:11" s="2" customFormat="1" ht="16.649999999999999" customHeight="1" x14ac:dyDescent="0.35">
      <c r="B43" s="117" t="s">
        <v>38</v>
      </c>
      <c r="C43" s="117"/>
      <c r="D43" s="117"/>
      <c r="E43" s="117"/>
      <c r="F43" s="117"/>
      <c r="G43" s="117"/>
      <c r="H43" s="117"/>
      <c r="I43" s="117"/>
      <c r="J43" s="117"/>
      <c r="K43" s="117"/>
    </row>
    <row r="44" spans="2:11" ht="10.5" customHeight="1" thickBot="1" x14ac:dyDescent="0.35">
      <c r="B44" s="117"/>
      <c r="C44" s="117"/>
      <c r="D44" s="117"/>
      <c r="E44" s="117"/>
      <c r="F44" s="117"/>
      <c r="G44" s="117"/>
      <c r="H44" s="117"/>
      <c r="I44" s="117"/>
      <c r="J44" s="117"/>
      <c r="K44" s="117"/>
    </row>
    <row r="45" spans="2:11" s="30" customFormat="1" ht="32.25" customHeight="1" thickBot="1" x14ac:dyDescent="0.4">
      <c r="B45" s="31"/>
      <c r="C45" s="32" t="s">
        <v>39</v>
      </c>
      <c r="D45" s="99" t="s">
        <v>40</v>
      </c>
      <c r="E45" s="99"/>
      <c r="F45" s="99" t="s">
        <v>41</v>
      </c>
      <c r="G45" s="99"/>
      <c r="H45" s="99" t="s">
        <v>42</v>
      </c>
      <c r="I45" s="100"/>
    </row>
    <row r="46" spans="2:11" s="4" customFormat="1" ht="15" customHeight="1" x14ac:dyDescent="0.35">
      <c r="B46" s="33" t="s">
        <v>43</v>
      </c>
      <c r="C46" s="90">
        <f>SUM(C22:H22)</f>
        <v>0</v>
      </c>
      <c r="D46" s="101">
        <f>C46*35</f>
        <v>0</v>
      </c>
      <c r="E46" s="101"/>
      <c r="F46" s="101">
        <f>H46-D46</f>
        <v>0</v>
      </c>
      <c r="G46" s="101"/>
      <c r="H46" s="101">
        <f>D46*1.15</f>
        <v>0</v>
      </c>
      <c r="I46" s="101"/>
      <c r="J46" s="74"/>
      <c r="K46" s="74"/>
    </row>
    <row r="47" spans="2:11" s="4" customFormat="1" ht="15" customHeight="1" x14ac:dyDescent="0.35">
      <c r="B47" s="34" t="s">
        <v>44</v>
      </c>
      <c r="C47" s="91">
        <f>+SUM(C28:H28)</f>
        <v>0</v>
      </c>
      <c r="D47" s="101">
        <f>C47*35</f>
        <v>0</v>
      </c>
      <c r="E47" s="101"/>
      <c r="F47" s="101">
        <f t="shared" ref="F47:F49" si="7">H47-D47</f>
        <v>0</v>
      </c>
      <c r="G47" s="101"/>
      <c r="H47" s="101">
        <f t="shared" ref="H47:H49" si="8">D47*1.15</f>
        <v>0</v>
      </c>
      <c r="I47" s="101"/>
      <c r="J47" s="74"/>
      <c r="K47" s="74"/>
    </row>
    <row r="48" spans="2:11" s="4" customFormat="1" ht="15" customHeight="1" x14ac:dyDescent="0.35">
      <c r="B48" s="34" t="s">
        <v>45</v>
      </c>
      <c r="C48" s="91">
        <f>+SUM(C34:K34)</f>
        <v>0</v>
      </c>
      <c r="D48" s="101">
        <f>C48*35</f>
        <v>0</v>
      </c>
      <c r="E48" s="101"/>
      <c r="F48" s="101">
        <f t="shared" si="7"/>
        <v>0</v>
      </c>
      <c r="G48" s="101"/>
      <c r="H48" s="101">
        <f t="shared" si="8"/>
        <v>0</v>
      </c>
      <c r="I48" s="101"/>
      <c r="J48" s="74"/>
      <c r="K48" s="74"/>
    </row>
    <row r="49" spans="2:11" s="3" customFormat="1" ht="15" customHeight="1" x14ac:dyDescent="0.35">
      <c r="B49" s="34" t="s">
        <v>46</v>
      </c>
      <c r="C49" s="91">
        <f>+SUM(C40:G40)</f>
        <v>0</v>
      </c>
      <c r="D49" s="101">
        <f>C49*35</f>
        <v>0</v>
      </c>
      <c r="E49" s="101"/>
      <c r="F49" s="101">
        <f t="shared" si="7"/>
        <v>0</v>
      </c>
      <c r="G49" s="101"/>
      <c r="H49" s="101">
        <f t="shared" si="8"/>
        <v>0</v>
      </c>
      <c r="I49" s="101"/>
      <c r="J49" s="93"/>
      <c r="K49" s="93"/>
    </row>
    <row r="50" spans="2:11" s="3" customFormat="1" ht="15" customHeight="1" x14ac:dyDescent="0.35">
      <c r="B50" s="34" t="s">
        <v>47</v>
      </c>
      <c r="C50" s="91">
        <f>+SUM(C46:C49)</f>
        <v>0</v>
      </c>
      <c r="D50" s="98">
        <f>+SUM(D46:E49)</f>
        <v>0</v>
      </c>
      <c r="E50" s="98"/>
      <c r="F50" s="98">
        <f>+SUM(F46:G49)</f>
        <v>0</v>
      </c>
      <c r="G50" s="98"/>
      <c r="H50" s="98">
        <f>+SUM(H46:I49)</f>
        <v>0</v>
      </c>
      <c r="I50" s="98"/>
      <c r="J50" s="93"/>
      <c r="K50" s="93"/>
    </row>
    <row r="51" spans="2:11" s="3" customFormat="1" ht="15" customHeight="1" x14ac:dyDescent="0.35">
      <c r="B51" s="35"/>
      <c r="C51" s="83"/>
      <c r="D51" s="84"/>
      <c r="E51" s="84"/>
      <c r="F51" s="84"/>
      <c r="G51" s="84"/>
      <c r="H51" s="84"/>
      <c r="I51" s="84"/>
      <c r="J51" s="93"/>
      <c r="K51" s="93"/>
    </row>
    <row r="52" spans="2:11" ht="26.1" customHeight="1" x14ac:dyDescent="0.3">
      <c r="B52" s="118" t="s">
        <v>95</v>
      </c>
      <c r="C52" s="118"/>
      <c r="D52" s="118"/>
      <c r="E52" s="118"/>
      <c r="F52" s="118"/>
      <c r="G52" s="118"/>
      <c r="H52" s="118"/>
      <c r="I52" s="118"/>
      <c r="J52" s="118"/>
      <c r="K52" s="118"/>
    </row>
    <row r="53" spans="2:11" ht="26.1" customHeight="1" x14ac:dyDescent="0.3">
      <c r="B53" s="118"/>
      <c r="C53" s="118"/>
      <c r="D53" s="118"/>
      <c r="E53" s="118"/>
      <c r="F53" s="118"/>
      <c r="G53" s="118"/>
      <c r="H53" s="118"/>
      <c r="I53" s="118"/>
      <c r="J53" s="118"/>
      <c r="K53" s="118"/>
    </row>
    <row r="55" spans="2:11" ht="26.1" customHeight="1" x14ac:dyDescent="0.3">
      <c r="B55" s="113"/>
      <c r="C55" s="114"/>
      <c r="D55" s="115"/>
      <c r="E55" s="36"/>
      <c r="F55" s="36"/>
      <c r="G55" s="36"/>
      <c r="H55" s="36"/>
      <c r="I55" s="36"/>
      <c r="J55" s="36"/>
      <c r="K55" s="36"/>
    </row>
    <row r="56" spans="2:11" ht="26.1" customHeight="1" x14ac:dyDescent="0.3">
      <c r="B56" s="116" t="s">
        <v>48</v>
      </c>
      <c r="C56" s="116"/>
      <c r="D56" s="116"/>
      <c r="E56" s="36"/>
      <c r="F56" s="36"/>
      <c r="G56" s="36"/>
      <c r="H56" s="36"/>
      <c r="I56" s="36"/>
      <c r="J56" s="36"/>
      <c r="K56" s="36"/>
    </row>
  </sheetData>
  <sheetProtection algorithmName="SHA-512" hashValue="lcPprUgEVoV9M5xhEUNLK0QUxk30OUIjPRDCXg+GQ2Zld23llW82U7aB7U/i4CSZgh283fL3UB5DMeu2aVnSVg==" saltValue="q9QWltPxEiE7iVZcL1Sd3A==" spinCount="100000" sheet="1" selectLockedCells="1"/>
  <protectedRanges>
    <protectedRange algorithmName="SHA-512" hashValue="fnEZ+uZBkGZdeW5xtwgf5v9p1PO6AkZFzcsJVke1eb1d4lmwg0r0Y7f5fANxFXEpBjvwukWy1CJSdFcQXYELxw==" saltValue="N0iaRL1x/6t4bLuqzilXrA==" spinCount="100000" sqref="B41:G42" name="Lupins"/>
    <protectedRange algorithmName="SHA-512" hashValue="q+Xh+eBoYvIZyZJWNeSIHNPl1jup5CxiZVL9s1e5QPCuuRtxDZknSZh/dDNilbTg2cy+AFM6bsU+YHOd7SxunA==" saltValue="dHorxE8kcAe42Sclz24AHg==" spinCount="100000" sqref="B23:H24" name="Wheat"/>
    <protectedRange algorithmName="SHA-512" hashValue="YzgfDFtjNglxuwFyGvLsIMkWmmdyCwg3ZGhn4krfX+lVKqYgoi5yfbXTNCf8FK1/egrdSF3BUnp2dX/ED/Mh9w==" saltValue="hneg0V57ydCYlTrict9Isw==" spinCount="100000" sqref="B29:H30" name="Barley"/>
    <protectedRange algorithmName="SHA-512" hashValue="UV6JATOiPEGXJAlMsYHgcNdS5ojROTSrPZKtqqI1EY6/ZE2wTzAnGT4Zi+aKu5PcPaTMWLMmwWJDD5LgNZCTcQ==" saltValue="z9D4w7wt5+rPW4ChhZGHMQ==" spinCount="100000" sqref="B35:K36" name="Oats"/>
    <protectedRange algorithmName="SHA-512" hashValue="bf/CfcoyPprfrmNdCV5f8iVZmYYjtJECflimzd98mD9aLoWzoOIpDGLfLba8yNkv0nFRZ+x1V3+mjcO9FHsHhg==" saltValue="W8HkUrO12Bmm5+UXsWyRPw==" spinCount="100000" sqref="B45:I51" name="Summary"/>
  </protectedRanges>
  <mergeCells count="37">
    <mergeCell ref="B55:D55"/>
    <mergeCell ref="B56:D56"/>
    <mergeCell ref="B43:K44"/>
    <mergeCell ref="F50:G50"/>
    <mergeCell ref="H50:I50"/>
    <mergeCell ref="D45:E45"/>
    <mergeCell ref="D46:E46"/>
    <mergeCell ref="B52:K53"/>
    <mergeCell ref="D47:E47"/>
    <mergeCell ref="F48:G48"/>
    <mergeCell ref="H48:I48"/>
    <mergeCell ref="H47:I47"/>
    <mergeCell ref="F49:G49"/>
    <mergeCell ref="H49:I49"/>
    <mergeCell ref="D48:E48"/>
    <mergeCell ref="D49:E49"/>
    <mergeCell ref="H3:J3"/>
    <mergeCell ref="B37:F38"/>
    <mergeCell ref="B8:C8"/>
    <mergeCell ref="D6:J6"/>
    <mergeCell ref="D8:J8"/>
    <mergeCell ref="D10:J10"/>
    <mergeCell ref="D11:J11"/>
    <mergeCell ref="D12:J12"/>
    <mergeCell ref="B14:C14"/>
    <mergeCell ref="E14:J14"/>
    <mergeCell ref="E16:J16"/>
    <mergeCell ref="E18:J18"/>
    <mergeCell ref="B25:F26"/>
    <mergeCell ref="B19:F20"/>
    <mergeCell ref="B31:F32"/>
    <mergeCell ref="D50:E50"/>
    <mergeCell ref="H45:I45"/>
    <mergeCell ref="F45:G45"/>
    <mergeCell ref="F46:G46"/>
    <mergeCell ref="H46:I46"/>
    <mergeCell ref="F47:G47"/>
  </mergeCells>
  <phoneticPr fontId="10" type="noConversion"/>
  <dataValidations count="9">
    <dataValidation allowBlank="1" showInputMessage="1" showErrorMessage="1" prompt="Enter Customer ID in this cell" sqref="F4:F5" xr:uid="{00000000-0002-0000-0000-000003000000}"/>
    <dataValidation allowBlank="1" showInputMessage="1" showErrorMessage="1" prompt="Enter Quotation Number in this cell" sqref="F3" xr:uid="{00000000-0002-0000-0000-000004000000}"/>
    <dataValidation allowBlank="1" showInputMessage="1" showErrorMessage="1" prompt="Enter Quotation Date in this cell" sqref="H2" xr:uid="{00000000-0002-0000-0000-000005000000}"/>
    <dataValidation allowBlank="1" showInputMessage="1" showErrorMessage="1" prompt="Enter full Company Address in this cell" sqref="B3" xr:uid="{00000000-0002-0000-0000-000006000000}"/>
    <dataValidation allowBlank="1" showInputMessage="1" showErrorMessage="1" prompt="Enter Phone and contact details in this cell" sqref="B4:B5" xr:uid="{00000000-0002-0000-0000-000007000000}"/>
    <dataValidation allowBlank="1" showInputMessage="1" showErrorMessage="1" prompt="Enter Description in this column" sqref="C21 C27:D27 C33:D33 C39" xr:uid="{00000000-0002-0000-0000-000014000000}"/>
    <dataValidation allowBlank="1" showInputMessage="1" showErrorMessage="1" prompt="Enter Quantity in this column" sqref="B21 B27 B33 B39" xr:uid="{00000000-0002-0000-0000-000015000000}"/>
    <dataValidation allowBlank="1" showInputMessage="1" showErrorMessage="1" prompt="Enter Comments or Special Instructions in this cell" sqref="B19 B25 B31 B37 B43 B52" xr:uid="{00000000-0002-0000-0000-00000E000000}"/>
    <dataValidation allowBlank="1" showInputMessage="1" showErrorMessage="1" promptTitle="Quotation Template" prompt="_x000a_Create a Price quote with tax calculation in this worksheet. Enter company, customer, quotation, shipping, and product details. Total due is automatically calculated." sqref="A1" xr:uid="{00000000-0002-0000-0000-000002000000}"/>
  </dataValidations>
  <printOptions horizontalCentered="1"/>
  <pageMargins left="0.25" right="0.25" top="0.75" bottom="0.75" header="0.3" footer="0.3"/>
  <pageSetup scale="48" orientation="portrait"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7ACF-F104-4792-9A33-EF9C275482CA}">
  <sheetPr codeName="Sheet3">
    <pageSetUpPr fitToPage="1"/>
  </sheetPr>
  <dimension ref="B1:J49"/>
  <sheetViews>
    <sheetView showGridLines="0" zoomScaleNormal="100" workbookViewId="0">
      <selection activeCell="J6" sqref="J6"/>
    </sheetView>
  </sheetViews>
  <sheetFormatPr defaultColWidth="8.90625" defaultRowHeight="26.1" customHeight="1" x14ac:dyDescent="0.3"/>
  <cols>
    <col min="1" max="1" width="1.90625" style="1" customWidth="1"/>
    <col min="2" max="2" width="20.90625" style="1" customWidth="1"/>
    <col min="3" max="3" width="12.90625" style="1" customWidth="1"/>
    <col min="4" max="4" width="9.6328125" style="1" customWidth="1"/>
    <col min="5" max="7" width="16.36328125" style="1" customWidth="1"/>
    <col min="8" max="11" width="9.6328125" style="1" customWidth="1"/>
    <col min="12" max="16384" width="8.90625" style="1"/>
  </cols>
  <sheetData>
    <row r="1" spans="2:10" ht="86.25" customHeight="1" x14ac:dyDescent="0.3">
      <c r="B1" s="36"/>
      <c r="C1" s="36"/>
      <c r="D1" s="36"/>
      <c r="E1" s="36"/>
      <c r="F1" s="36"/>
      <c r="G1" s="36" t="s">
        <v>8</v>
      </c>
      <c r="H1" s="36" t="s">
        <v>8</v>
      </c>
      <c r="I1" s="36"/>
      <c r="J1" s="36"/>
    </row>
    <row r="2" spans="2:10" ht="30" customHeight="1" x14ac:dyDescent="0.35">
      <c r="B2" s="5" t="s">
        <v>9</v>
      </c>
      <c r="C2" s="36"/>
      <c r="D2" s="36"/>
      <c r="E2" s="36"/>
      <c r="F2" s="6" t="s">
        <v>10</v>
      </c>
      <c r="G2" s="97">
        <f ca="1">TODAY()</f>
        <v>46296</v>
      </c>
      <c r="H2" s="97"/>
      <c r="I2" s="36"/>
      <c r="J2" s="36"/>
    </row>
    <row r="3" spans="2:10" s="3" customFormat="1" ht="15.9" customHeight="1" x14ac:dyDescent="0.35">
      <c r="B3" s="7" t="s">
        <v>11</v>
      </c>
      <c r="C3" s="93"/>
      <c r="D3" s="93"/>
      <c r="E3" s="6"/>
      <c r="F3" s="7"/>
      <c r="G3" s="93"/>
      <c r="H3" s="93"/>
      <c r="I3" s="93"/>
      <c r="J3" s="93"/>
    </row>
    <row r="4" spans="2:10" s="3" customFormat="1" ht="15.9" customHeight="1" x14ac:dyDescent="0.35">
      <c r="B4" s="7" t="s">
        <v>13</v>
      </c>
      <c r="C4" s="93"/>
      <c r="D4" s="93"/>
      <c r="E4" s="6"/>
      <c r="F4" s="7"/>
      <c r="G4" s="93"/>
      <c r="H4" s="93"/>
      <c r="I4" s="93"/>
      <c r="J4" s="93"/>
    </row>
    <row r="5" spans="2:10" s="3" customFormat="1" ht="15.9" customHeight="1" x14ac:dyDescent="0.35">
      <c r="B5" s="7"/>
      <c r="C5" s="93"/>
      <c r="D5" s="93"/>
      <c r="E5" s="6"/>
      <c r="F5" s="7"/>
      <c r="G5" s="93"/>
      <c r="H5" s="93"/>
      <c r="I5" s="93"/>
      <c r="J5" s="93"/>
    </row>
    <row r="6" spans="2:10" ht="25.5" customHeight="1" x14ac:dyDescent="0.35">
      <c r="B6" s="5" t="s">
        <v>14</v>
      </c>
      <c r="C6" s="36"/>
      <c r="D6" s="121"/>
      <c r="E6" s="122"/>
      <c r="F6" s="122"/>
      <c r="G6" s="123"/>
      <c r="H6" s="36"/>
      <c r="I6" s="36"/>
      <c r="J6" s="36"/>
    </row>
    <row r="7" spans="2:10" ht="6.75" customHeight="1" x14ac:dyDescent="0.35">
      <c r="B7" s="5"/>
      <c r="C7" s="36"/>
      <c r="D7" s="36"/>
      <c r="E7" s="8"/>
      <c r="F7" s="36"/>
      <c r="G7" s="36"/>
      <c r="H7" s="36"/>
      <c r="I7" s="36"/>
      <c r="J7" s="36"/>
    </row>
    <row r="8" spans="2:10" ht="33.75" customHeight="1" x14ac:dyDescent="0.35">
      <c r="B8" s="106" t="s">
        <v>15</v>
      </c>
      <c r="C8" s="106"/>
      <c r="D8" s="121"/>
      <c r="E8" s="122"/>
      <c r="F8" s="122"/>
      <c r="G8" s="123"/>
      <c r="H8" s="36"/>
      <c r="I8" s="36"/>
      <c r="J8" s="36"/>
    </row>
    <row r="9" spans="2:10" ht="6.75" customHeight="1" x14ac:dyDescent="0.35">
      <c r="B9" s="5"/>
      <c r="C9" s="36"/>
      <c r="D9" s="36"/>
      <c r="E9" s="8"/>
      <c r="F9" s="36"/>
      <c r="G9" s="36"/>
      <c r="H9" s="36"/>
      <c r="I9" s="36"/>
      <c r="J9" s="36"/>
    </row>
    <row r="10" spans="2:10" ht="25.5" customHeight="1" x14ac:dyDescent="0.35">
      <c r="B10" s="5" t="s">
        <v>16</v>
      </c>
      <c r="C10" s="36"/>
      <c r="D10" s="121"/>
      <c r="E10" s="122"/>
      <c r="F10" s="122"/>
      <c r="G10" s="123"/>
      <c r="H10" s="36"/>
      <c r="I10" s="36"/>
      <c r="J10" s="36"/>
    </row>
    <row r="11" spans="2:10" ht="25.5" customHeight="1" x14ac:dyDescent="0.35">
      <c r="B11" s="5"/>
      <c r="C11" s="36"/>
      <c r="D11" s="121"/>
      <c r="E11" s="122"/>
      <c r="F11" s="122"/>
      <c r="G11" s="123"/>
      <c r="H11" s="36"/>
      <c r="I11" s="36"/>
      <c r="J11" s="36"/>
    </row>
    <row r="12" spans="2:10" ht="25.5" customHeight="1" x14ac:dyDescent="0.35">
      <c r="B12" s="5"/>
      <c r="C12" s="36"/>
      <c r="D12" s="121"/>
      <c r="E12" s="122"/>
      <c r="F12" s="122"/>
      <c r="G12" s="123"/>
      <c r="H12" s="36"/>
      <c r="I12" s="36"/>
      <c r="J12" s="36"/>
    </row>
    <row r="13" spans="2:10" ht="6.75" customHeight="1" x14ac:dyDescent="0.35">
      <c r="B13" s="5"/>
      <c r="C13" s="36"/>
      <c r="D13" s="36"/>
      <c r="E13" s="8"/>
      <c r="F13" s="36"/>
      <c r="G13" s="36"/>
      <c r="H13" s="36"/>
      <c r="I13" s="36"/>
      <c r="J13" s="36"/>
    </row>
    <row r="14" spans="2:10" ht="25.5" customHeight="1" x14ac:dyDescent="0.3">
      <c r="B14" s="111" t="s">
        <v>17</v>
      </c>
      <c r="C14" s="111"/>
      <c r="D14" s="13" t="s">
        <v>18</v>
      </c>
      <c r="E14" s="121"/>
      <c r="F14" s="122"/>
      <c r="G14" s="123"/>
      <c r="H14" s="36"/>
      <c r="I14" s="36"/>
      <c r="J14" s="36"/>
    </row>
    <row r="15" spans="2:10" ht="6.75" customHeight="1" x14ac:dyDescent="0.3">
      <c r="B15" s="10"/>
      <c r="C15" s="36"/>
      <c r="D15" s="36"/>
      <c r="E15" s="36"/>
      <c r="F15" s="8"/>
      <c r="G15" s="36"/>
      <c r="H15" s="36"/>
      <c r="I15" s="36"/>
      <c r="J15" s="36"/>
    </row>
    <row r="16" spans="2:10" ht="25.5" customHeight="1" x14ac:dyDescent="0.3">
      <c r="B16" s="10"/>
      <c r="C16" s="36"/>
      <c r="D16" s="13" t="s">
        <v>19</v>
      </c>
      <c r="E16" s="121"/>
      <c r="F16" s="122"/>
      <c r="G16" s="123"/>
      <c r="H16" s="36"/>
      <c r="I16" s="36"/>
      <c r="J16" s="36"/>
    </row>
    <row r="17" spans="2:7" ht="6.75" customHeight="1" x14ac:dyDescent="0.35">
      <c r="B17" s="5"/>
      <c r="C17" s="36"/>
      <c r="D17" s="36"/>
      <c r="E17" s="36"/>
      <c r="F17" s="8"/>
      <c r="G17" s="36"/>
    </row>
    <row r="18" spans="2:7" ht="25.5" customHeight="1" x14ac:dyDescent="0.35">
      <c r="B18" s="5"/>
      <c r="C18" s="36"/>
      <c r="D18" s="13" t="s">
        <v>20</v>
      </c>
      <c r="E18" s="121"/>
      <c r="F18" s="122"/>
      <c r="G18" s="123"/>
    </row>
    <row r="19" spans="2:7" s="2" customFormat="1" ht="10.5" customHeight="1" x14ac:dyDescent="0.35">
      <c r="B19" s="105" t="s">
        <v>49</v>
      </c>
      <c r="C19" s="105"/>
      <c r="D19" s="105"/>
      <c r="E19" s="105"/>
      <c r="F19" s="105"/>
      <c r="G19" s="96"/>
    </row>
    <row r="20" spans="2:7" ht="10.5" customHeight="1" thickBot="1" x14ac:dyDescent="0.35">
      <c r="B20" s="105"/>
      <c r="C20" s="105"/>
      <c r="D20" s="105"/>
      <c r="E20" s="105"/>
      <c r="F20" s="105"/>
      <c r="G20" s="36"/>
    </row>
    <row r="21" spans="2:7" s="20" customFormat="1" ht="45" customHeight="1" x14ac:dyDescent="0.35">
      <c r="B21" s="21" t="s">
        <v>50</v>
      </c>
      <c r="C21" s="21" t="s">
        <v>51</v>
      </c>
      <c r="D21" s="21" t="s">
        <v>52</v>
      </c>
      <c r="E21" s="20" t="s">
        <v>53</v>
      </c>
      <c r="F21" s="22" t="s">
        <v>54</v>
      </c>
      <c r="G21" s="22" t="s">
        <v>55</v>
      </c>
    </row>
    <row r="22" spans="2:7" s="4" customFormat="1" ht="24" customHeight="1" x14ac:dyDescent="0.35">
      <c r="B22" s="37" t="s">
        <v>56</v>
      </c>
      <c r="C22" s="12"/>
      <c r="D22" s="11">
        <v>65.55</v>
      </c>
      <c r="E22" s="11">
        <f>+G22-F22</f>
        <v>0</v>
      </c>
      <c r="F22" s="11">
        <f>+G22*15/115</f>
        <v>0</v>
      </c>
      <c r="G22" s="11">
        <f>+SaleItems_Table8[[#This Row],[TONNAGE]]*SaleItems_Table8[[#This Row],[LEVY TARIFF (VAT INCL)]]</f>
        <v>0</v>
      </c>
    </row>
    <row r="23" spans="2:7" s="4" customFormat="1" ht="24" customHeight="1" x14ac:dyDescent="0.35">
      <c r="B23" s="37" t="s">
        <v>57</v>
      </c>
      <c r="C23" s="12"/>
      <c r="D23" s="11">
        <v>65.55</v>
      </c>
      <c r="E23" s="11">
        <f t="shared" ref="E23:E31" si="0">+G23-F23</f>
        <v>0</v>
      </c>
      <c r="F23" s="11">
        <f t="shared" ref="F23:F43" si="1">+G23*15/115</f>
        <v>0</v>
      </c>
      <c r="G23" s="11">
        <f>+SaleItems_Table8[[#This Row],[TONNAGE]]*SaleItems_Table8[[#This Row],[LEVY TARIFF (VAT INCL)]]</f>
        <v>0</v>
      </c>
    </row>
    <row r="24" spans="2:7" s="4" customFormat="1" ht="24" customHeight="1" x14ac:dyDescent="0.35">
      <c r="B24" s="37" t="s">
        <v>58</v>
      </c>
      <c r="C24" s="12"/>
      <c r="D24" s="11">
        <v>65.55</v>
      </c>
      <c r="E24" s="11">
        <f t="shared" si="0"/>
        <v>0</v>
      </c>
      <c r="F24" s="11">
        <f t="shared" si="1"/>
        <v>0</v>
      </c>
      <c r="G24" s="11">
        <f>+SaleItems_Table8[[#This Row],[TONNAGE]]*SaleItems_Table8[[#This Row],[LEVY TARIFF (VAT INCL)]]</f>
        <v>0</v>
      </c>
    </row>
    <row r="25" spans="2:7" s="4" customFormat="1" ht="24" customHeight="1" x14ac:dyDescent="0.35">
      <c r="B25" s="37" t="s">
        <v>59</v>
      </c>
      <c r="C25" s="12"/>
      <c r="D25" s="11">
        <v>65.55</v>
      </c>
      <c r="E25" s="11">
        <f t="shared" si="0"/>
        <v>0</v>
      </c>
      <c r="F25" s="11">
        <f t="shared" si="1"/>
        <v>0</v>
      </c>
      <c r="G25" s="11">
        <f>+SaleItems_Table8[[#This Row],[TONNAGE]]*SaleItems_Table8[[#This Row],[LEVY TARIFF (VAT INCL)]]</f>
        <v>0</v>
      </c>
    </row>
    <row r="26" spans="2:7" s="4" customFormat="1" ht="24" customHeight="1" x14ac:dyDescent="0.35">
      <c r="B26" s="37" t="s">
        <v>60</v>
      </c>
      <c r="C26" s="12"/>
      <c r="D26" s="11">
        <v>65.55</v>
      </c>
      <c r="E26" s="11">
        <f t="shared" si="0"/>
        <v>0</v>
      </c>
      <c r="F26" s="11">
        <f t="shared" si="1"/>
        <v>0</v>
      </c>
      <c r="G26" s="11">
        <f>+SaleItems_Table8[[#This Row],[TONNAGE]]*SaleItems_Table8[[#This Row],[LEVY TARIFF (VAT INCL)]]</f>
        <v>0</v>
      </c>
    </row>
    <row r="27" spans="2:7" s="4" customFormat="1" ht="24" customHeight="1" x14ac:dyDescent="0.35">
      <c r="B27" s="37" t="s">
        <v>61</v>
      </c>
      <c r="C27" s="12"/>
      <c r="D27" s="11">
        <v>65.55</v>
      </c>
      <c r="E27" s="11">
        <f t="shared" si="0"/>
        <v>0</v>
      </c>
      <c r="F27" s="11">
        <f t="shared" si="1"/>
        <v>0</v>
      </c>
      <c r="G27" s="11">
        <f>+SaleItems_Table8[[#This Row],[TONNAGE]]*SaleItems_Table8[[#This Row],[LEVY TARIFF (VAT INCL)]]</f>
        <v>0</v>
      </c>
    </row>
    <row r="28" spans="2:7" s="4" customFormat="1" ht="24" customHeight="1" x14ac:dyDescent="0.35">
      <c r="B28" s="37" t="s">
        <v>62</v>
      </c>
      <c r="C28" s="12"/>
      <c r="D28" s="11">
        <v>65.55</v>
      </c>
      <c r="E28" s="11">
        <f t="shared" si="0"/>
        <v>0</v>
      </c>
      <c r="F28" s="11">
        <f t="shared" si="1"/>
        <v>0</v>
      </c>
      <c r="G28" s="11">
        <f>+SaleItems_Table8[[#This Row],[TONNAGE]]*SaleItems_Table8[[#This Row],[LEVY TARIFF (VAT INCL)]]</f>
        <v>0</v>
      </c>
    </row>
    <row r="29" spans="2:7" s="4" customFormat="1" ht="24" customHeight="1" x14ac:dyDescent="0.35">
      <c r="B29" s="37" t="s">
        <v>63</v>
      </c>
      <c r="C29" s="12"/>
      <c r="D29" s="11">
        <v>65.55</v>
      </c>
      <c r="E29" s="11">
        <f t="shared" si="0"/>
        <v>0</v>
      </c>
      <c r="F29" s="11">
        <f t="shared" si="1"/>
        <v>0</v>
      </c>
      <c r="G29" s="11">
        <f>+SaleItems_Table8[[#This Row],[TONNAGE]]*SaleItems_Table8[[#This Row],[LEVY TARIFF (VAT INCL)]]</f>
        <v>0</v>
      </c>
    </row>
    <row r="30" spans="2:7" s="4" customFormat="1" ht="24" customHeight="1" x14ac:dyDescent="0.35">
      <c r="B30" s="37" t="s">
        <v>64</v>
      </c>
      <c r="C30" s="12"/>
      <c r="D30" s="11">
        <v>65.55</v>
      </c>
      <c r="E30" s="11">
        <f t="shared" si="0"/>
        <v>0</v>
      </c>
      <c r="F30" s="11">
        <f t="shared" si="1"/>
        <v>0</v>
      </c>
      <c r="G30" s="11">
        <f>+SaleItems_Table8[[#This Row],[TONNAGE]]*SaleItems_Table8[[#This Row],[LEVY TARIFF (VAT INCL)]]</f>
        <v>0</v>
      </c>
    </row>
    <row r="31" spans="2:7" s="4" customFormat="1" ht="24" customHeight="1" x14ac:dyDescent="0.35">
      <c r="B31" s="37" t="s">
        <v>65</v>
      </c>
      <c r="C31" s="12"/>
      <c r="D31" s="11">
        <v>65.55</v>
      </c>
      <c r="E31" s="11">
        <f t="shared" si="0"/>
        <v>0</v>
      </c>
      <c r="F31" s="11">
        <f t="shared" si="1"/>
        <v>0</v>
      </c>
      <c r="G31" s="11">
        <f>+SaleItems_Table8[[#This Row],[TONNAGE]]*SaleItems_Table8[[#This Row],[LEVY TARIFF (VAT INCL)]]</f>
        <v>0</v>
      </c>
    </row>
    <row r="32" spans="2:7" s="4" customFormat="1" ht="24" customHeight="1" x14ac:dyDescent="0.35">
      <c r="B32" s="37" t="s">
        <v>66</v>
      </c>
      <c r="C32" s="12"/>
      <c r="D32" s="11">
        <v>65.55</v>
      </c>
      <c r="E32" s="11">
        <f t="shared" ref="E32:E43" si="2">+G32-F32</f>
        <v>0</v>
      </c>
      <c r="F32" s="11">
        <f t="shared" si="1"/>
        <v>0</v>
      </c>
      <c r="G32" s="11">
        <f>+SaleItems_Table8[[#This Row],[TONNAGE]]*SaleItems_Table8[[#This Row],[LEVY TARIFF (VAT INCL)]]</f>
        <v>0</v>
      </c>
    </row>
    <row r="33" spans="2:7" s="4" customFormat="1" ht="24" customHeight="1" x14ac:dyDescent="0.35">
      <c r="B33" s="37" t="s">
        <v>67</v>
      </c>
      <c r="C33" s="12"/>
      <c r="D33" s="11">
        <v>65.55</v>
      </c>
      <c r="E33" s="11">
        <f t="shared" si="2"/>
        <v>0</v>
      </c>
      <c r="F33" s="11">
        <f t="shared" si="1"/>
        <v>0</v>
      </c>
      <c r="G33" s="11">
        <f>+SaleItems_Table8[[#This Row],[TONNAGE]]*SaleItems_Table8[[#This Row],[LEVY TARIFF (VAT INCL)]]</f>
        <v>0</v>
      </c>
    </row>
    <row r="34" spans="2:7" s="4" customFormat="1" ht="24" customHeight="1" x14ac:dyDescent="0.35">
      <c r="B34" s="37" t="s">
        <v>68</v>
      </c>
      <c r="C34" s="12"/>
      <c r="D34" s="11">
        <v>65.55</v>
      </c>
      <c r="E34" s="11">
        <f t="shared" si="2"/>
        <v>0</v>
      </c>
      <c r="F34" s="11">
        <f t="shared" si="1"/>
        <v>0</v>
      </c>
      <c r="G34" s="11">
        <f>+SaleItems_Table8[[#This Row],[TONNAGE]]*SaleItems_Table8[[#This Row],[LEVY TARIFF (VAT INCL)]]</f>
        <v>0</v>
      </c>
    </row>
    <row r="35" spans="2:7" s="4" customFormat="1" ht="24" customHeight="1" x14ac:dyDescent="0.35">
      <c r="B35" s="37" t="s">
        <v>69</v>
      </c>
      <c r="C35" s="12"/>
      <c r="D35" s="11">
        <v>65.55</v>
      </c>
      <c r="E35" s="11">
        <f t="shared" si="2"/>
        <v>0</v>
      </c>
      <c r="F35" s="11">
        <f t="shared" si="1"/>
        <v>0</v>
      </c>
      <c r="G35" s="11">
        <f>+SaleItems_Table8[[#This Row],[TONNAGE]]*SaleItems_Table8[[#This Row],[LEVY TARIFF (VAT INCL)]]</f>
        <v>0</v>
      </c>
    </row>
    <row r="36" spans="2:7" s="4" customFormat="1" ht="24" customHeight="1" x14ac:dyDescent="0.35">
      <c r="B36" s="37" t="s">
        <v>70</v>
      </c>
      <c r="C36" s="12"/>
      <c r="D36" s="11">
        <v>65.55</v>
      </c>
      <c r="E36" s="11">
        <f t="shared" si="2"/>
        <v>0</v>
      </c>
      <c r="F36" s="11">
        <f t="shared" si="1"/>
        <v>0</v>
      </c>
      <c r="G36" s="11">
        <f>+SaleItems_Table8[[#This Row],[TONNAGE]]*SaleItems_Table8[[#This Row],[LEVY TARIFF (VAT INCL)]]</f>
        <v>0</v>
      </c>
    </row>
    <row r="37" spans="2:7" s="4" customFormat="1" ht="24" customHeight="1" x14ac:dyDescent="0.35">
      <c r="B37" s="37" t="s">
        <v>71</v>
      </c>
      <c r="C37" s="12"/>
      <c r="D37" s="11">
        <v>65.55</v>
      </c>
      <c r="E37" s="11">
        <f t="shared" si="2"/>
        <v>0</v>
      </c>
      <c r="F37" s="11">
        <f t="shared" si="1"/>
        <v>0</v>
      </c>
      <c r="G37" s="11">
        <f>+SaleItems_Table8[[#This Row],[TONNAGE]]*SaleItems_Table8[[#This Row],[LEVY TARIFF (VAT INCL)]]</f>
        <v>0</v>
      </c>
    </row>
    <row r="38" spans="2:7" s="4" customFormat="1" ht="24" customHeight="1" x14ac:dyDescent="0.35">
      <c r="B38" s="37" t="s">
        <v>72</v>
      </c>
      <c r="C38" s="12"/>
      <c r="D38" s="11">
        <v>65.55</v>
      </c>
      <c r="E38" s="11">
        <f t="shared" si="2"/>
        <v>0</v>
      </c>
      <c r="F38" s="11">
        <f t="shared" si="1"/>
        <v>0</v>
      </c>
      <c r="G38" s="11">
        <f>+SaleItems_Table8[[#This Row],[TONNAGE]]*SaleItems_Table8[[#This Row],[LEVY TARIFF (VAT INCL)]]</f>
        <v>0</v>
      </c>
    </row>
    <row r="39" spans="2:7" s="4" customFormat="1" ht="24" customHeight="1" x14ac:dyDescent="0.35">
      <c r="B39" s="37" t="s">
        <v>73</v>
      </c>
      <c r="C39" s="12"/>
      <c r="D39" s="11">
        <v>65.55</v>
      </c>
      <c r="E39" s="11">
        <f t="shared" si="2"/>
        <v>0</v>
      </c>
      <c r="F39" s="11">
        <f t="shared" si="1"/>
        <v>0</v>
      </c>
      <c r="G39" s="11">
        <f>+SaleItems_Table8[[#This Row],[TONNAGE]]*SaleItems_Table8[[#This Row],[LEVY TARIFF (VAT INCL)]]</f>
        <v>0</v>
      </c>
    </row>
    <row r="40" spans="2:7" s="4" customFormat="1" ht="24" customHeight="1" x14ac:dyDescent="0.35">
      <c r="B40" s="37" t="s">
        <v>74</v>
      </c>
      <c r="C40" s="12"/>
      <c r="D40" s="11">
        <v>65.55</v>
      </c>
      <c r="E40" s="11">
        <f t="shared" si="2"/>
        <v>0</v>
      </c>
      <c r="F40" s="11">
        <f t="shared" si="1"/>
        <v>0</v>
      </c>
      <c r="G40" s="11">
        <f>+SaleItems_Table8[[#This Row],[TONNAGE]]*SaleItems_Table8[[#This Row],[LEVY TARIFF (VAT INCL)]]</f>
        <v>0</v>
      </c>
    </row>
    <row r="41" spans="2:7" s="4" customFormat="1" ht="24" customHeight="1" x14ac:dyDescent="0.35">
      <c r="B41" s="37" t="s">
        <v>75</v>
      </c>
      <c r="C41" s="12"/>
      <c r="D41" s="11">
        <v>65.55</v>
      </c>
      <c r="E41" s="11">
        <f t="shared" si="2"/>
        <v>0</v>
      </c>
      <c r="F41" s="11">
        <f t="shared" si="1"/>
        <v>0</v>
      </c>
      <c r="G41" s="11">
        <f>+SaleItems_Table8[[#This Row],[TONNAGE]]*SaleItems_Table8[[#This Row],[LEVY TARIFF (VAT INCL)]]</f>
        <v>0</v>
      </c>
    </row>
    <row r="42" spans="2:7" s="4" customFormat="1" ht="24" customHeight="1" x14ac:dyDescent="0.35">
      <c r="B42" s="37" t="s">
        <v>76</v>
      </c>
      <c r="C42" s="12"/>
      <c r="D42" s="11">
        <v>65.55</v>
      </c>
      <c r="E42" s="11">
        <f t="shared" si="2"/>
        <v>0</v>
      </c>
      <c r="F42" s="11">
        <f t="shared" si="1"/>
        <v>0</v>
      </c>
      <c r="G42" s="11">
        <f>+SaleItems_Table8[[#This Row],[TONNAGE]]*SaleItems_Table8[[#This Row],[LEVY TARIFF (VAT INCL)]]</f>
        <v>0</v>
      </c>
    </row>
    <row r="43" spans="2:7" s="4" customFormat="1" ht="24" customHeight="1" thickBot="1" x14ac:dyDescent="0.4">
      <c r="B43" s="38" t="s">
        <v>77</v>
      </c>
      <c r="C43" s="14"/>
      <c r="D43" s="28">
        <v>65.55</v>
      </c>
      <c r="E43" s="28">
        <f t="shared" si="2"/>
        <v>0</v>
      </c>
      <c r="F43" s="28">
        <f t="shared" si="1"/>
        <v>0</v>
      </c>
      <c r="G43" s="28">
        <f>+SaleItems_Table8[[#This Row],[TONNAGE]]*SaleItems_Table8[[#This Row],[LEVY TARIFF (VAT INCL)]]</f>
        <v>0</v>
      </c>
    </row>
    <row r="44" spans="2:7" s="15" customFormat="1" ht="16.5" customHeight="1" thickBot="1" x14ac:dyDescent="0.4">
      <c r="B44" s="19" t="s">
        <v>47</v>
      </c>
      <c r="C44" s="39">
        <f>+SUM(C22:C43)</f>
        <v>0</v>
      </c>
      <c r="D44" s="16"/>
      <c r="E44" s="17">
        <f>+SUM(E22:E43)</f>
        <v>0</v>
      </c>
      <c r="F44" s="17">
        <f>+SUM(F22:F43)</f>
        <v>0</v>
      </c>
      <c r="G44" s="18">
        <f>+SUM(G22:G43)</f>
        <v>0</v>
      </c>
    </row>
    <row r="45" spans="2:7" ht="26.1" customHeight="1" x14ac:dyDescent="0.3">
      <c r="B45" s="93"/>
      <c r="C45" s="35"/>
      <c r="D45" s="35"/>
      <c r="E45" s="35"/>
      <c r="F45" s="36"/>
      <c r="G45" s="36"/>
    </row>
    <row r="46" spans="2:7" ht="26.1" customHeight="1" x14ac:dyDescent="0.3">
      <c r="B46" s="113"/>
      <c r="C46" s="114"/>
      <c r="D46" s="115"/>
      <c r="E46" s="9"/>
      <c r="F46" s="36"/>
      <c r="G46" s="36"/>
    </row>
    <row r="47" spans="2:7" ht="26.1" customHeight="1" x14ac:dyDescent="0.3">
      <c r="B47" s="116" t="s">
        <v>48</v>
      </c>
      <c r="C47" s="116"/>
      <c r="D47" s="116"/>
      <c r="E47" s="93"/>
      <c r="F47" s="36"/>
      <c r="G47" s="36"/>
    </row>
    <row r="48" spans="2:7" ht="26.1" customHeight="1" x14ac:dyDescent="0.3">
      <c r="B48" s="93"/>
      <c r="C48" s="93"/>
      <c r="D48" s="93"/>
      <c r="E48" s="93"/>
      <c r="F48" s="36"/>
      <c r="G48" s="36"/>
    </row>
    <row r="49" spans="2:5" ht="26.1" customHeight="1" x14ac:dyDescent="0.3">
      <c r="B49" s="93"/>
      <c r="C49" s="93"/>
      <c r="D49" s="93"/>
      <c r="E49" s="93"/>
    </row>
  </sheetData>
  <sheetProtection selectLockedCells="1"/>
  <mergeCells count="13">
    <mergeCell ref="B8:C8"/>
    <mergeCell ref="D6:G6"/>
    <mergeCell ref="D8:G8"/>
    <mergeCell ref="D10:G10"/>
    <mergeCell ref="D11:G11"/>
    <mergeCell ref="B46:D46"/>
    <mergeCell ref="B47:D47"/>
    <mergeCell ref="B14:C14"/>
    <mergeCell ref="B19:F20"/>
    <mergeCell ref="D12:G12"/>
    <mergeCell ref="E14:G14"/>
    <mergeCell ref="E16:G16"/>
    <mergeCell ref="E18:G18"/>
  </mergeCells>
  <phoneticPr fontId="10" type="noConversion"/>
  <dataValidations count="8">
    <dataValidation allowBlank="1" showInputMessage="1" showErrorMessage="1" promptTitle="Quotation Template" prompt="_x000a_Create a Price quote with tax calculation in this worksheet. Enter company, customer, quotation, shipping, and product details. Total due is automatically calculated." sqref="A1" xr:uid="{7CD1C9C6-D7F9-4EB6-A86A-D5825C01EED0}"/>
    <dataValidation allowBlank="1" showInputMessage="1" showErrorMessage="1" prompt="Enter Comments or Special Instructions in this cell" sqref="B19" xr:uid="{9F87695E-CB9C-44E7-A8CF-7CBDF6B73767}"/>
    <dataValidation allowBlank="1" showInputMessage="1" showErrorMessage="1" prompt="Enter Description in this column" sqref="B21:C21" xr:uid="{AA029C64-987B-4037-8DE7-1036D06A08E6}"/>
    <dataValidation allowBlank="1" showInputMessage="1" showErrorMessage="1" prompt="Enter Phone and contact details in this cell" sqref="B4:B5" xr:uid="{12B8E1E3-CBB0-4A92-A30F-627A0F0E90C9}"/>
    <dataValidation allowBlank="1" showInputMessage="1" showErrorMessage="1" prompt="Enter full Company Address in this cell" sqref="B3" xr:uid="{9729CF87-44EF-4799-BBE0-4989635583E5}"/>
    <dataValidation allowBlank="1" showInputMessage="1" showErrorMessage="1" prompt="Enter Quotation Date in this cell" sqref="G2" xr:uid="{E83D5939-F213-422B-ABF3-D510D2DE2944}"/>
    <dataValidation allowBlank="1" showInputMessage="1" showErrorMessage="1" prompt="Enter Quotation Number in this cell" sqref="F3" xr:uid="{3FB2D788-423D-4B61-888F-C77BEA378C2D}"/>
    <dataValidation allowBlank="1" showInputMessage="1" showErrorMessage="1" prompt="Enter Customer ID in this cell" sqref="F4:F5" xr:uid="{DA3C699B-9DB7-46E3-9ABF-F2CACDAE7360}"/>
  </dataValidations>
  <printOptions horizontalCentered="1"/>
  <pageMargins left="0.25" right="0.25" top="0.75" bottom="0.75" header="0.3" footer="0.3"/>
  <pageSetup scale="66"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15D9-A91A-412A-8F96-64603D9BD09F}">
  <sheetPr>
    <pageSetUpPr fitToPage="1"/>
  </sheetPr>
  <dimension ref="B1:L49"/>
  <sheetViews>
    <sheetView topLeftCell="A27" zoomScaleNormal="100" zoomScalePageLayoutView="70" workbookViewId="0">
      <selection activeCell="D6" sqref="D6:G6"/>
    </sheetView>
  </sheetViews>
  <sheetFormatPr defaultColWidth="8.90625" defaultRowHeight="13.8" x14ac:dyDescent="0.3"/>
  <cols>
    <col min="1" max="1" width="1.90625" style="49" customWidth="1"/>
    <col min="2" max="2" width="20.90625" style="49" customWidth="1"/>
    <col min="3" max="3" width="15.6328125" style="49" customWidth="1"/>
    <col min="4" max="4" width="11.90625" style="49" customWidth="1"/>
    <col min="5" max="6" width="19.36328125" style="49" customWidth="1"/>
    <col min="7" max="7" width="18.08984375" style="49" customWidth="1"/>
    <col min="8" max="8" width="9.453125" style="49" customWidth="1"/>
    <col min="9" max="9" width="10.6328125" style="49" customWidth="1"/>
    <col min="10" max="11" width="9.453125" style="49" customWidth="1"/>
    <col min="12" max="16384" width="8.90625" style="49"/>
  </cols>
  <sheetData>
    <row r="1" spans="2:10" ht="98.1" customHeight="1" x14ac:dyDescent="0.3">
      <c r="G1" s="49" t="s">
        <v>8</v>
      </c>
      <c r="H1" s="49" t="s">
        <v>8</v>
      </c>
    </row>
    <row r="2" spans="2:10" ht="35.1" customHeight="1" x14ac:dyDescent="0.35">
      <c r="B2" s="50" t="s">
        <v>9</v>
      </c>
      <c r="F2" s="51" t="s">
        <v>10</v>
      </c>
      <c r="G2" s="52">
        <f ca="1">TODAY()</f>
        <v>46296</v>
      </c>
      <c r="H2" s="41"/>
      <c r="I2" s="41"/>
      <c r="J2" s="41"/>
    </row>
    <row r="3" spans="2:10" s="54" customFormat="1" ht="15.9" customHeight="1" x14ac:dyDescent="0.35">
      <c r="B3" s="53" t="s">
        <v>11</v>
      </c>
      <c r="E3" s="51"/>
      <c r="F3" s="51" t="s">
        <v>78</v>
      </c>
      <c r="G3" s="77"/>
      <c r="H3" s="41"/>
      <c r="I3" s="41"/>
      <c r="J3" s="41"/>
    </row>
    <row r="4" spans="2:10" s="54" customFormat="1" ht="15.9" customHeight="1" x14ac:dyDescent="0.35">
      <c r="B4" s="53" t="s">
        <v>13</v>
      </c>
      <c r="E4" s="51"/>
      <c r="F4" s="53"/>
      <c r="H4" s="41"/>
      <c r="I4" s="41"/>
      <c r="J4" s="41"/>
    </row>
    <row r="5" spans="2:10" s="54" customFormat="1" ht="15.9" customHeight="1" x14ac:dyDescent="0.35">
      <c r="B5" s="53"/>
      <c r="E5" s="51"/>
      <c r="F5" s="53"/>
    </row>
    <row r="6" spans="2:10" s="54" customFormat="1" ht="27.9" customHeight="1" x14ac:dyDescent="0.35">
      <c r="B6" s="50" t="s">
        <v>79</v>
      </c>
      <c r="C6" s="49"/>
      <c r="D6" s="127"/>
      <c r="E6" s="128"/>
      <c r="F6" s="128"/>
      <c r="G6" s="129"/>
    </row>
    <row r="7" spans="2:10" ht="25.5" customHeight="1" x14ac:dyDescent="0.35">
      <c r="B7" s="50" t="s">
        <v>14</v>
      </c>
      <c r="D7" s="124"/>
      <c r="E7" s="125"/>
      <c r="F7" s="125"/>
      <c r="G7" s="126"/>
      <c r="H7" s="55"/>
      <c r="I7" s="55"/>
      <c r="J7" s="55"/>
    </row>
    <row r="8" spans="2:10" ht="6.75" customHeight="1" x14ac:dyDescent="0.35">
      <c r="B8" s="50"/>
      <c r="E8" s="56"/>
      <c r="I8" s="36"/>
    </row>
    <row r="9" spans="2:10" ht="33.75" customHeight="1" x14ac:dyDescent="0.35">
      <c r="B9" s="130" t="s">
        <v>15</v>
      </c>
      <c r="C9" s="130"/>
      <c r="D9" s="124"/>
      <c r="E9" s="125"/>
      <c r="F9" s="125"/>
      <c r="G9" s="126"/>
      <c r="H9" s="55"/>
      <c r="I9" s="55"/>
      <c r="J9" s="55"/>
    </row>
    <row r="10" spans="2:10" ht="6.75" customHeight="1" x14ac:dyDescent="0.35">
      <c r="B10" s="50"/>
      <c r="E10" s="56"/>
    </row>
    <row r="11" spans="2:10" ht="25.5" customHeight="1" x14ac:dyDescent="0.35">
      <c r="B11" s="50" t="s">
        <v>16</v>
      </c>
      <c r="D11" s="124"/>
      <c r="E11" s="125"/>
      <c r="F11" s="125"/>
      <c r="G11" s="126"/>
      <c r="H11" s="55"/>
      <c r="I11" s="55"/>
      <c r="J11" s="55"/>
    </row>
    <row r="12" spans="2:10" ht="25.5" customHeight="1" x14ac:dyDescent="0.35">
      <c r="B12" s="50"/>
      <c r="D12" s="124"/>
      <c r="E12" s="125"/>
      <c r="F12" s="125"/>
      <c r="G12" s="126"/>
      <c r="H12" s="55"/>
      <c r="I12" s="55"/>
      <c r="J12" s="55"/>
    </row>
    <row r="13" spans="2:10" ht="25.5" customHeight="1" x14ac:dyDescent="0.35">
      <c r="B13" s="50"/>
      <c r="D13" s="124"/>
      <c r="E13" s="125"/>
      <c r="F13" s="125"/>
      <c r="G13" s="126"/>
      <c r="H13" s="55"/>
      <c r="I13" s="55"/>
      <c r="J13" s="55"/>
    </row>
    <row r="14" spans="2:10" ht="6.75" customHeight="1" x14ac:dyDescent="0.35">
      <c r="B14" s="50"/>
      <c r="E14" s="56"/>
    </row>
    <row r="15" spans="2:10" ht="25.5" customHeight="1" x14ac:dyDescent="0.3">
      <c r="B15" s="135" t="s">
        <v>17</v>
      </c>
      <c r="C15" s="135"/>
      <c r="D15" s="57" t="s">
        <v>18</v>
      </c>
      <c r="E15" s="124"/>
      <c r="F15" s="125"/>
      <c r="G15" s="126"/>
      <c r="H15" s="55"/>
      <c r="I15" s="55"/>
      <c r="J15" s="55"/>
    </row>
    <row r="16" spans="2:10" ht="6.75" customHeight="1" x14ac:dyDescent="0.3">
      <c r="B16" s="58"/>
      <c r="F16" s="56"/>
    </row>
    <row r="17" spans="2:10" ht="25.5" customHeight="1" x14ac:dyDescent="0.3">
      <c r="B17" s="58"/>
      <c r="D17" s="57" t="s">
        <v>19</v>
      </c>
      <c r="E17" s="124"/>
      <c r="F17" s="125"/>
      <c r="G17" s="126"/>
      <c r="H17" s="55"/>
      <c r="I17" s="55"/>
      <c r="J17" s="55"/>
    </row>
    <row r="18" spans="2:10" ht="6.75" customHeight="1" x14ac:dyDescent="0.35">
      <c r="B18" s="50"/>
      <c r="F18" s="56"/>
    </row>
    <row r="19" spans="2:10" ht="25.5" customHeight="1" x14ac:dyDescent="0.35">
      <c r="B19" s="50"/>
      <c r="D19" s="57" t="s">
        <v>20</v>
      </c>
      <c r="E19" s="136"/>
      <c r="F19" s="125"/>
      <c r="G19" s="126"/>
      <c r="H19" s="55"/>
      <c r="I19" s="55"/>
      <c r="J19" s="55"/>
    </row>
    <row r="20" spans="2:10" s="59" customFormat="1" ht="10.5" customHeight="1" x14ac:dyDescent="0.35">
      <c r="B20" s="137" t="s">
        <v>49</v>
      </c>
      <c r="C20" s="137"/>
      <c r="D20" s="137"/>
      <c r="E20" s="137"/>
      <c r="F20" s="137"/>
    </row>
    <row r="21" spans="2:10" ht="10.5" customHeight="1" thickBot="1" x14ac:dyDescent="0.35">
      <c r="B21" s="137"/>
      <c r="C21" s="137"/>
      <c r="D21" s="137"/>
      <c r="E21" s="137"/>
      <c r="F21" s="137"/>
    </row>
    <row r="22" spans="2:10" s="60" customFormat="1" ht="42" customHeight="1" x14ac:dyDescent="0.35">
      <c r="B22" s="21" t="s">
        <v>50</v>
      </c>
      <c r="C22" s="21" t="s">
        <v>51</v>
      </c>
      <c r="D22" s="73" t="s">
        <v>80</v>
      </c>
      <c r="E22" s="74" t="s">
        <v>53</v>
      </c>
      <c r="F22" s="71" t="s">
        <v>81</v>
      </c>
      <c r="G22" s="72" t="s">
        <v>55</v>
      </c>
    </row>
    <row r="23" spans="2:10" s="63" customFormat="1" ht="24" customHeight="1" x14ac:dyDescent="0.35">
      <c r="B23" s="61" t="s">
        <v>56</v>
      </c>
      <c r="C23" s="87"/>
      <c r="D23" s="62">
        <v>73</v>
      </c>
      <c r="E23" s="62">
        <f>SaleItems_Table81213[[#This Row],[TONNAGE]]*SaleItems_Table81213[[#This Row],[LEVY TARIFF (VAT EXCL)]]</f>
        <v>0</v>
      </c>
      <c r="F23" s="62">
        <f>G23-SaleItems_Table81213[[#This Row],[TOTAL (VAT EXCL)]]</f>
        <v>0</v>
      </c>
      <c r="G23" s="62">
        <f>SaleItems_Table81213[[#This Row],[TOTAL (VAT EXCL)]]*1.15</f>
        <v>0</v>
      </c>
    </row>
    <row r="24" spans="2:10" s="63" customFormat="1" ht="24" customHeight="1" x14ac:dyDescent="0.35">
      <c r="B24" s="61" t="s">
        <v>82</v>
      </c>
      <c r="C24" s="87"/>
      <c r="D24" s="62">
        <v>73</v>
      </c>
      <c r="E24" s="62">
        <f>SaleItems_Table81213[[#This Row],[TONNAGE]]*SaleItems_Table81213[[#This Row],[LEVY TARIFF (VAT EXCL)]]</f>
        <v>0</v>
      </c>
      <c r="F24" s="62">
        <f>G24-SaleItems_Table81213[[#This Row],[TOTAL (VAT EXCL)]]</f>
        <v>0</v>
      </c>
      <c r="G24" s="62">
        <f>SaleItems_Table81213[[#This Row],[TOTAL (VAT EXCL)]]*1.15</f>
        <v>0</v>
      </c>
    </row>
    <row r="25" spans="2:10" s="63" customFormat="1" ht="24" customHeight="1" x14ac:dyDescent="0.35">
      <c r="B25" s="61" t="s">
        <v>58</v>
      </c>
      <c r="C25" s="87"/>
      <c r="D25" s="62">
        <v>73</v>
      </c>
      <c r="E25" s="62">
        <f>SaleItems_Table81213[[#This Row],[TONNAGE]]*SaleItems_Table81213[[#This Row],[LEVY TARIFF (VAT EXCL)]]</f>
        <v>0</v>
      </c>
      <c r="F25" s="62">
        <f>G25-SaleItems_Table81213[[#This Row],[TOTAL (VAT EXCL)]]</f>
        <v>0</v>
      </c>
      <c r="G25" s="62">
        <f>SaleItems_Table81213[[#This Row],[TOTAL (VAT EXCL)]]*1.15</f>
        <v>0</v>
      </c>
    </row>
    <row r="26" spans="2:10" s="63" customFormat="1" ht="24" customHeight="1" x14ac:dyDescent="0.35">
      <c r="B26" s="61" t="s">
        <v>83</v>
      </c>
      <c r="C26" s="87"/>
      <c r="D26" s="62">
        <v>73</v>
      </c>
      <c r="E26" s="62">
        <f>SaleItems_Table81213[[#This Row],[TONNAGE]]*SaleItems_Table81213[[#This Row],[LEVY TARIFF (VAT EXCL)]]</f>
        <v>0</v>
      </c>
      <c r="F26" s="62">
        <f>G26-SaleItems_Table81213[[#This Row],[TOTAL (VAT EXCL)]]</f>
        <v>0</v>
      </c>
      <c r="G26" s="62">
        <f>SaleItems_Table81213[[#This Row],[TOTAL (VAT EXCL)]]*1.15</f>
        <v>0</v>
      </c>
    </row>
    <row r="27" spans="2:10" s="63" customFormat="1" ht="24" customHeight="1" x14ac:dyDescent="0.35">
      <c r="B27" s="61" t="s">
        <v>61</v>
      </c>
      <c r="C27" s="87"/>
      <c r="D27" s="62">
        <v>73</v>
      </c>
      <c r="E27" s="62">
        <f>SaleItems_Table81213[[#This Row],[TONNAGE]]*SaleItems_Table81213[[#This Row],[LEVY TARIFF (VAT EXCL)]]</f>
        <v>0</v>
      </c>
      <c r="F27" s="62">
        <f>G27-SaleItems_Table81213[[#This Row],[TOTAL (VAT EXCL)]]</f>
        <v>0</v>
      </c>
      <c r="G27" s="79">
        <f>SaleItems_Table81213[[#This Row],[TOTAL (VAT EXCL)]]*1.15</f>
        <v>0</v>
      </c>
    </row>
    <row r="28" spans="2:10" s="63" customFormat="1" ht="24" customHeight="1" x14ac:dyDescent="0.35">
      <c r="B28" s="64" t="s">
        <v>84</v>
      </c>
      <c r="C28" s="87"/>
      <c r="D28" s="62">
        <v>73</v>
      </c>
      <c r="E28" s="62">
        <f>SaleItems_Table81213[[#This Row],[TONNAGE]]*SaleItems_Table81213[[#This Row],[LEVY TARIFF (VAT EXCL)]]</f>
        <v>0</v>
      </c>
      <c r="F28" s="62">
        <f>G28-SaleItems_Table81213[[#This Row],[TOTAL (VAT EXCL)]]</f>
        <v>0</v>
      </c>
      <c r="G28" s="62">
        <f>SaleItems_Table81213[[#This Row],[TOTAL (VAT EXCL)]]*1.15</f>
        <v>0</v>
      </c>
      <c r="H28" s="81"/>
      <c r="I28" s="81"/>
      <c r="J28" s="81"/>
    </row>
    <row r="29" spans="2:10" s="63" customFormat="1" ht="24" customHeight="1" x14ac:dyDescent="0.35">
      <c r="B29" s="64" t="s">
        <v>85</v>
      </c>
      <c r="C29" s="87"/>
      <c r="D29" s="62">
        <v>73</v>
      </c>
      <c r="E29" s="62">
        <f>SaleItems_Table81213[[#This Row],[TONNAGE]]*SaleItems_Table81213[[#This Row],[LEVY TARIFF (VAT EXCL)]]</f>
        <v>0</v>
      </c>
      <c r="F29" s="78">
        <f>G29-SaleItems_Table81213[[#This Row],[TOTAL (VAT EXCL)]]</f>
        <v>0</v>
      </c>
      <c r="G29" s="62">
        <f>SaleItems_Table81213[[#This Row],[TOTAL (VAT EXCL)]]*1.15</f>
        <v>0</v>
      </c>
      <c r="H29" s="75"/>
    </row>
    <row r="30" spans="2:10" s="63" customFormat="1" ht="24" customHeight="1" x14ac:dyDescent="0.35">
      <c r="B30" s="61" t="s">
        <v>86</v>
      </c>
      <c r="C30" s="87"/>
      <c r="D30" s="62">
        <v>73</v>
      </c>
      <c r="E30" s="62">
        <f>SaleItems_Table81213[[#This Row],[TONNAGE]]*SaleItems_Table81213[[#This Row],[LEVY TARIFF (VAT EXCL)]]</f>
        <v>0</v>
      </c>
      <c r="F30" s="62">
        <f>G30-SaleItems_Table81213[[#This Row],[TOTAL (VAT EXCL)]]</f>
        <v>0</v>
      </c>
      <c r="G30" s="80">
        <f>SaleItems_Table81213[[#This Row],[TOTAL (VAT EXCL)]]*1.15</f>
        <v>0</v>
      </c>
      <c r="H30" s="75"/>
    </row>
    <row r="31" spans="2:10" s="63" customFormat="1" ht="24" customHeight="1" x14ac:dyDescent="0.35">
      <c r="B31" s="64" t="s">
        <v>87</v>
      </c>
      <c r="C31" s="87"/>
      <c r="D31" s="62">
        <v>73</v>
      </c>
      <c r="E31" s="62">
        <f>SaleItems_Table81213[[#This Row],[TONNAGE]]*SaleItems_Table81213[[#This Row],[LEVY TARIFF (VAT EXCL)]]</f>
        <v>0</v>
      </c>
      <c r="F31" s="62">
        <f>G31-SaleItems_Table81213[[#This Row],[TOTAL (VAT EXCL)]]</f>
        <v>0</v>
      </c>
      <c r="G31" s="62">
        <f>SaleItems_Table81213[[#This Row],[TOTAL (VAT EXCL)]]*1.15</f>
        <v>0</v>
      </c>
    </row>
    <row r="32" spans="2:10" s="63" customFormat="1" ht="24" customHeight="1" x14ac:dyDescent="0.35">
      <c r="B32" s="64" t="s">
        <v>88</v>
      </c>
      <c r="C32" s="87"/>
      <c r="D32" s="62">
        <v>73</v>
      </c>
      <c r="E32" s="62">
        <f>SaleItems_Table81213[[#This Row],[TONNAGE]]*SaleItems_Table81213[[#This Row],[LEVY TARIFF (VAT EXCL)]]</f>
        <v>0</v>
      </c>
      <c r="F32" s="62">
        <f>G32-SaleItems_Table81213[[#This Row],[TOTAL (VAT EXCL)]]</f>
        <v>0</v>
      </c>
      <c r="G32" s="62">
        <f>SaleItems_Table81213[[#This Row],[TOTAL (VAT EXCL)]]*1.15</f>
        <v>0</v>
      </c>
    </row>
    <row r="33" spans="2:12" s="63" customFormat="1" ht="24" customHeight="1" x14ac:dyDescent="0.35">
      <c r="B33" s="64" t="s">
        <v>89</v>
      </c>
      <c r="C33" s="87"/>
      <c r="D33" s="62">
        <v>73</v>
      </c>
      <c r="E33" s="62">
        <f>SaleItems_Table81213[[#This Row],[TONNAGE]]*SaleItems_Table81213[[#This Row],[LEVY TARIFF (VAT EXCL)]]</f>
        <v>0</v>
      </c>
      <c r="F33" s="62">
        <f>G33-SaleItems_Table81213[[#This Row],[TOTAL (VAT EXCL)]]</f>
        <v>0</v>
      </c>
      <c r="G33" s="62">
        <f>SaleItems_Table81213[[#This Row],[TOTAL (VAT EXCL)]]*1.15</f>
        <v>0</v>
      </c>
    </row>
    <row r="34" spans="2:12" s="63" customFormat="1" ht="24" customHeight="1" x14ac:dyDescent="0.35">
      <c r="B34" s="64" t="s">
        <v>68</v>
      </c>
      <c r="C34" s="87"/>
      <c r="D34" s="62">
        <v>73</v>
      </c>
      <c r="E34" s="62">
        <f>SaleItems_Table81213[[#This Row],[TONNAGE]]*SaleItems_Table81213[[#This Row],[LEVY TARIFF (VAT EXCL)]]</f>
        <v>0</v>
      </c>
      <c r="F34" s="62">
        <f>G34-SaleItems_Table81213[[#This Row],[TOTAL (VAT EXCL)]]</f>
        <v>0</v>
      </c>
      <c r="G34" s="62">
        <f>SaleItems_Table81213[[#This Row],[TOTAL (VAT EXCL)]]*1.15</f>
        <v>0</v>
      </c>
    </row>
    <row r="35" spans="2:12" s="63" customFormat="1" ht="24" customHeight="1" x14ac:dyDescent="0.35">
      <c r="B35" s="64" t="s">
        <v>90</v>
      </c>
      <c r="C35" s="87"/>
      <c r="D35" s="62">
        <v>73</v>
      </c>
      <c r="E35" s="62">
        <f>SaleItems_Table81213[[#This Row],[TONNAGE]]*SaleItems_Table81213[[#This Row],[LEVY TARIFF (VAT EXCL)]]</f>
        <v>0</v>
      </c>
      <c r="F35" s="62">
        <f>G35-SaleItems_Table81213[[#This Row],[TOTAL (VAT EXCL)]]</f>
        <v>0</v>
      </c>
      <c r="G35" s="62">
        <f>SaleItems_Table81213[[#This Row],[TOTAL (VAT EXCL)]]*1.15</f>
        <v>0</v>
      </c>
    </row>
    <row r="36" spans="2:12" s="63" customFormat="1" ht="24" customHeight="1" x14ac:dyDescent="0.35">
      <c r="B36" s="64" t="s">
        <v>91</v>
      </c>
      <c r="C36" s="87"/>
      <c r="D36" s="62">
        <v>73</v>
      </c>
      <c r="E36" s="62">
        <f>SaleItems_Table81213[[#This Row],[TONNAGE]]*SaleItems_Table81213[[#This Row],[LEVY TARIFF (VAT EXCL)]]</f>
        <v>0</v>
      </c>
      <c r="F36" s="62">
        <f>G36-SaleItems_Table81213[[#This Row],[TOTAL (VAT EXCL)]]</f>
        <v>0</v>
      </c>
      <c r="G36" s="62">
        <f>SaleItems_Table81213[[#This Row],[TOTAL (VAT EXCL)]]*1.15</f>
        <v>0</v>
      </c>
    </row>
    <row r="37" spans="2:12" s="63" customFormat="1" ht="24" customHeight="1" x14ac:dyDescent="0.35">
      <c r="B37" s="64" t="s">
        <v>92</v>
      </c>
      <c r="C37" s="87"/>
      <c r="D37" s="62">
        <v>73</v>
      </c>
      <c r="E37" s="62">
        <f>SaleItems_Table81213[[#This Row],[TONNAGE]]*SaleItems_Table81213[[#This Row],[LEVY TARIFF (VAT EXCL)]]</f>
        <v>0</v>
      </c>
      <c r="F37" s="62">
        <f>G37-SaleItems_Table81213[[#This Row],[TOTAL (VAT EXCL)]]</f>
        <v>0</v>
      </c>
      <c r="G37" s="62">
        <f>SaleItems_Table81213[[#This Row],[TOTAL (VAT EXCL)]]*1.15</f>
        <v>0</v>
      </c>
      <c r="H37" s="81"/>
      <c r="I37" s="81"/>
      <c r="J37" s="81"/>
    </row>
    <row r="38" spans="2:12" s="63" customFormat="1" ht="24" customHeight="1" x14ac:dyDescent="0.35">
      <c r="B38" s="61" t="s">
        <v>75</v>
      </c>
      <c r="C38" s="87"/>
      <c r="D38" s="62">
        <v>73</v>
      </c>
      <c r="E38" s="62">
        <f>SaleItems_Table81213[[#This Row],[TONNAGE]]*SaleItems_Table81213[[#This Row],[LEVY TARIFF (VAT EXCL)]]</f>
        <v>0</v>
      </c>
      <c r="F38" s="62">
        <f>G38-SaleItems_Table81213[[#This Row],[TOTAL (VAT EXCL)]]</f>
        <v>0</v>
      </c>
      <c r="G38" s="62">
        <f>SaleItems_Table81213[[#This Row],[TOTAL (VAT EXCL)]]*1.15</f>
        <v>0</v>
      </c>
      <c r="H38" s="81"/>
      <c r="I38" s="81"/>
      <c r="J38" s="81"/>
    </row>
    <row r="39" spans="2:12" s="63" customFormat="1" ht="24" customHeight="1" x14ac:dyDescent="0.35">
      <c r="B39" s="64" t="s">
        <v>93</v>
      </c>
      <c r="C39" s="87"/>
      <c r="D39" s="62">
        <v>73</v>
      </c>
      <c r="E39" s="62">
        <f>SaleItems_Table81213[[#This Row],[TONNAGE]]*SaleItems_Table81213[[#This Row],[LEVY TARIFF (VAT EXCL)]]</f>
        <v>0</v>
      </c>
      <c r="F39" s="62">
        <f>G39-SaleItems_Table81213[[#This Row],[TOTAL (VAT EXCL)]]</f>
        <v>0</v>
      </c>
      <c r="G39" s="62">
        <f>SaleItems_Table81213[[#This Row],[TOTAL (VAT EXCL)]]*1.15</f>
        <v>0</v>
      </c>
      <c r="H39" s="81"/>
      <c r="I39" s="81"/>
      <c r="J39" s="81"/>
    </row>
    <row r="40" spans="2:12" s="63" customFormat="1" ht="26.1" customHeight="1" x14ac:dyDescent="0.35">
      <c r="B40" s="76" t="s">
        <v>94</v>
      </c>
      <c r="C40" s="87"/>
      <c r="D40" s="62">
        <v>73</v>
      </c>
      <c r="E40" s="62">
        <f>SaleItems_Table81213[[#This Row],[TONNAGE]]*SaleItems_Table81213[[#This Row],[LEVY TARIFF (VAT EXCL)]]</f>
        <v>0</v>
      </c>
      <c r="F40" s="62">
        <f>G40-SaleItems_Table81213[[#This Row],[TOTAL (VAT EXCL)]]</f>
        <v>0</v>
      </c>
      <c r="G40" s="62">
        <f>SaleItems_Table81213[[#This Row],[TOTAL (VAT EXCL)]]*1.15</f>
        <v>0</v>
      </c>
      <c r="H40" s="81"/>
      <c r="I40" s="81"/>
      <c r="J40" s="81"/>
    </row>
    <row r="41" spans="2:12" s="63" customFormat="1" ht="24" customHeight="1" thickBot="1" x14ac:dyDescent="0.4">
      <c r="B41" s="65" t="s">
        <v>77</v>
      </c>
      <c r="C41" s="88"/>
      <c r="D41" s="62">
        <v>73</v>
      </c>
      <c r="E41" s="62">
        <f>SaleItems_Table81213[[#This Row],[TONNAGE]]*SaleItems_Table81213[[#This Row],[LEVY TARIFF (VAT EXCL)]]</f>
        <v>0</v>
      </c>
      <c r="F41" s="62">
        <f>G41-SaleItems_Table81213[[#This Row],[TOTAL (VAT EXCL)]]</f>
        <v>0</v>
      </c>
      <c r="G41" s="62">
        <f>SaleItems_Table81213[[#This Row],[TOTAL (VAT EXCL)]]*1.15</f>
        <v>0</v>
      </c>
      <c r="H41" s="81"/>
      <c r="I41" s="81"/>
      <c r="J41" s="81"/>
    </row>
    <row r="42" spans="2:12" s="70" customFormat="1" ht="24" customHeight="1" thickBot="1" x14ac:dyDescent="0.4">
      <c r="B42" s="66" t="s">
        <v>47</v>
      </c>
      <c r="C42" s="89">
        <f>+SUM(C23:C41)</f>
        <v>0</v>
      </c>
      <c r="D42" s="67"/>
      <c r="E42" s="68">
        <f>+SUM(E23:E41)</f>
        <v>0</v>
      </c>
      <c r="F42" s="68">
        <f>+SUM(F23:F41)</f>
        <v>0</v>
      </c>
      <c r="G42" s="69">
        <f>+SUM(G23:G41)</f>
        <v>0</v>
      </c>
      <c r="H42" s="81"/>
      <c r="I42" s="81"/>
      <c r="J42" s="81"/>
    </row>
    <row r="43" spans="2:12" s="70" customFormat="1" ht="24" customHeight="1" x14ac:dyDescent="0.35">
      <c r="B43" s="45"/>
      <c r="C43" s="46"/>
      <c r="D43" s="47"/>
      <c r="E43" s="48"/>
      <c r="F43" s="48"/>
      <c r="G43" s="48"/>
      <c r="H43" s="81"/>
      <c r="I43" s="81"/>
      <c r="J43" s="81"/>
    </row>
    <row r="44" spans="2:12" s="70" customFormat="1" ht="24" customHeight="1" x14ac:dyDescent="0.35">
      <c r="B44" s="138" t="s">
        <v>95</v>
      </c>
      <c r="C44" s="138"/>
      <c r="D44" s="138"/>
      <c r="E44" s="138"/>
      <c r="F44" s="138"/>
      <c r="G44" s="138"/>
      <c r="H44" s="81"/>
      <c r="I44" s="81"/>
      <c r="J44" s="81"/>
      <c r="K44" s="81"/>
      <c r="L44" s="81"/>
    </row>
    <row r="45" spans="2:12" s="70" customFormat="1" ht="40.799999999999997" customHeight="1" x14ac:dyDescent="0.35">
      <c r="B45" s="138"/>
      <c r="C45" s="138"/>
      <c r="D45" s="138"/>
      <c r="E45" s="138"/>
      <c r="F45" s="138"/>
      <c r="G45" s="138"/>
      <c r="H45" s="81"/>
      <c r="I45" s="81"/>
      <c r="J45" s="81"/>
      <c r="K45" s="81"/>
      <c r="L45" s="81"/>
    </row>
    <row r="46" spans="2:12" ht="26.25" customHeight="1" x14ac:dyDescent="0.35">
      <c r="B46" s="41"/>
      <c r="C46" s="41"/>
      <c r="D46" s="41"/>
      <c r="E46" s="82"/>
      <c r="F46" s="82"/>
      <c r="G46" s="82"/>
      <c r="H46" s="82"/>
      <c r="I46" s="82"/>
    </row>
    <row r="47" spans="2:12" ht="26.25" customHeight="1" x14ac:dyDescent="0.3">
      <c r="B47" s="132"/>
      <c r="C47" s="133"/>
      <c r="D47" s="134"/>
      <c r="E47" s="54"/>
    </row>
    <row r="48" spans="2:12" ht="26.25" customHeight="1" x14ac:dyDescent="0.3">
      <c r="B48" s="131" t="s">
        <v>48</v>
      </c>
      <c r="C48" s="131"/>
      <c r="D48" s="131"/>
      <c r="E48" s="54"/>
    </row>
    <row r="49" spans="2:5" ht="26.25" customHeight="1" x14ac:dyDescent="0.3">
      <c r="B49" s="54"/>
      <c r="C49" s="54"/>
      <c r="D49" s="54"/>
      <c r="E49" s="54"/>
    </row>
  </sheetData>
  <sheetProtection algorithmName="SHA-512" hashValue="3OMCQKKpesnqn7yoVufcrG9HKvLKx/fbeOD7ZEph4xf9dZ8r7z2BFA+82MsQ3v0Eb+wTAUyFqHRylqW6uj9iwQ==" saltValue="8JK9fK7CvpUL+N9G8vI6/Q==" spinCount="100000" sheet="1" selectLockedCells="1"/>
  <protectedRanges>
    <protectedRange algorithmName="SHA-512" hashValue="UtVDV9AB8IzuqpDO0C0tJwOHkRypzkPEIvBx//pmkx6LFUEsVbPovaMt6sfaGQ6VEod0wEqw9p/+yV8APxe8hw==" saltValue="qlTOsInZ16+Rg6psd92Zrw==" spinCount="100000" sqref="D22:G42" name="Soya Levy"/>
    <protectedRange algorithmName="SHA-512" hashValue="jTfXA9gJN+f6sDLJJcNjyRgTlQI+9l9UTbxgEXFPUn+5Khc6dQ+UVgEV5uoeKujHvuvJNPSamwIEEMrcuOPeYA==" saltValue="sS0bQ3phwPKqNwF2GIWzRA==" spinCount="100000" sqref="B22:B42" name="Soya Companies"/>
  </protectedRanges>
  <mergeCells count="15">
    <mergeCell ref="B48:D48"/>
    <mergeCell ref="B47:D47"/>
    <mergeCell ref="D13:G13"/>
    <mergeCell ref="B15:C15"/>
    <mergeCell ref="E15:G15"/>
    <mergeCell ref="E17:G17"/>
    <mergeCell ref="E19:G19"/>
    <mergeCell ref="B20:F21"/>
    <mergeCell ref="B44:G45"/>
    <mergeCell ref="D12:G12"/>
    <mergeCell ref="D6:G6"/>
    <mergeCell ref="D7:G7"/>
    <mergeCell ref="B9:C9"/>
    <mergeCell ref="D9:G9"/>
    <mergeCell ref="D11:G11"/>
  </mergeCells>
  <dataValidations count="7">
    <dataValidation allowBlank="1" showInputMessage="1" showErrorMessage="1" prompt="Enter Customer ID in this cell" sqref="F4:F5" xr:uid="{539AC35A-7BB0-4687-AF1F-6B13BE6B7CDC}"/>
    <dataValidation allowBlank="1" showInputMessage="1" showErrorMessage="1" prompt="Enter Quotation Date in this cell" sqref="G2" xr:uid="{94F905E9-7641-46BC-80B7-DE8CD248A8E6}"/>
    <dataValidation allowBlank="1" showInputMessage="1" showErrorMessage="1" prompt="Enter full Company Address in this cell" sqref="B3" xr:uid="{AD694D8D-A4C3-4264-9527-B84B5265B06A}"/>
    <dataValidation allowBlank="1" showInputMessage="1" showErrorMessage="1" prompt="Enter Phone and contact details in this cell" sqref="B4:B5" xr:uid="{AF4EF674-54D9-46A2-8714-A57AF9652493}"/>
    <dataValidation allowBlank="1" showInputMessage="1" showErrorMessage="1" prompt="Enter Description in this column" sqref="B22:C22" xr:uid="{5AFC6EFA-1741-4309-AB08-C998D1573BE1}"/>
    <dataValidation allowBlank="1" showInputMessage="1" showErrorMessage="1" prompt="Enter Comments or Special Instructions in this cell" sqref="B20 B44" xr:uid="{B1426AB0-C32D-4BCF-AFB3-5E80DE0EA1DB}"/>
    <dataValidation allowBlank="1" showInputMessage="1" showErrorMessage="1" promptTitle="Quotation Template" prompt="_x000a_Create a Price quote with tax calculation in this worksheet. Enter company, customer, quotation, shipping, and product details. Total due is automatically calculated." sqref="A1" xr:uid="{CFAF738C-28D0-4AE7-85DC-94D2AD0BD929}"/>
  </dataValidations>
  <printOptions horizontalCentered="1" verticalCentered="1"/>
  <pageMargins left="0.70866141732283472" right="0.70866141732283472" top="0.74803149606299213" bottom="0.74803149606299213" header="0.31496062992125984" footer="0.31496062992125984"/>
  <pageSetup paperSize="9" scale="5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73E65-76BA-4350-A48F-740F1A2A1A4D}">
  <dimension ref="A1:K39"/>
  <sheetViews>
    <sheetView workbookViewId="0">
      <selection activeCell="A19" sqref="A19"/>
    </sheetView>
  </sheetViews>
  <sheetFormatPr defaultColWidth="8.90625" defaultRowHeight="15" x14ac:dyDescent="0.35"/>
  <cols>
    <col min="1" max="1" width="13.90625" bestFit="1" customWidth="1"/>
    <col min="10" max="11" width="13.90625" bestFit="1" customWidth="1"/>
  </cols>
  <sheetData>
    <row r="1" spans="1:11" x14ac:dyDescent="0.35">
      <c r="A1" s="40">
        <v>44562</v>
      </c>
    </row>
    <row r="2" spans="1:11" x14ac:dyDescent="0.35">
      <c r="A2" s="40">
        <v>44593</v>
      </c>
    </row>
    <row r="3" spans="1:11" x14ac:dyDescent="0.35">
      <c r="A3" s="40">
        <v>44621</v>
      </c>
    </row>
    <row r="4" spans="1:11" x14ac:dyDescent="0.35">
      <c r="A4" s="40">
        <v>44652</v>
      </c>
    </row>
    <row r="5" spans="1:11" x14ac:dyDescent="0.35">
      <c r="A5" s="40">
        <v>44682</v>
      </c>
    </row>
    <row r="6" spans="1:11" x14ac:dyDescent="0.35">
      <c r="A6" s="40">
        <v>44713</v>
      </c>
    </row>
    <row r="7" spans="1:11" x14ac:dyDescent="0.35">
      <c r="A7" s="40">
        <v>44743</v>
      </c>
    </row>
    <row r="8" spans="1:11" x14ac:dyDescent="0.35">
      <c r="A8" s="40">
        <v>44774</v>
      </c>
    </row>
    <row r="9" spans="1:11" x14ac:dyDescent="0.35">
      <c r="A9" s="40">
        <v>44805</v>
      </c>
    </row>
    <row r="10" spans="1:11" x14ac:dyDescent="0.35">
      <c r="A10" s="40">
        <v>44835</v>
      </c>
    </row>
    <row r="11" spans="1:11" x14ac:dyDescent="0.35">
      <c r="A11" s="40">
        <v>44866</v>
      </c>
    </row>
    <row r="12" spans="1:11" x14ac:dyDescent="0.35">
      <c r="A12" s="40">
        <v>44896</v>
      </c>
    </row>
    <row r="13" spans="1:11" x14ac:dyDescent="0.35">
      <c r="A13" s="40">
        <v>44927</v>
      </c>
    </row>
    <row r="14" spans="1:11" x14ac:dyDescent="0.35">
      <c r="A14" s="40">
        <v>44958</v>
      </c>
      <c r="K14" s="40"/>
    </row>
    <row r="15" spans="1:11" x14ac:dyDescent="0.35">
      <c r="A15" s="40">
        <v>44986</v>
      </c>
      <c r="K15" s="40"/>
    </row>
    <row r="16" spans="1:11" x14ac:dyDescent="0.35">
      <c r="A16" s="40">
        <v>45017</v>
      </c>
      <c r="K16" s="40"/>
    </row>
    <row r="17" spans="1:11" x14ac:dyDescent="0.35">
      <c r="A17" s="40">
        <v>45047</v>
      </c>
      <c r="K17" s="40"/>
    </row>
    <row r="18" spans="1:11" x14ac:dyDescent="0.35">
      <c r="A18" s="40">
        <v>45078</v>
      </c>
      <c r="K18" s="40"/>
    </row>
    <row r="19" spans="1:11" x14ac:dyDescent="0.35">
      <c r="A19" s="40">
        <v>45108</v>
      </c>
      <c r="K19" s="40"/>
    </row>
    <row r="20" spans="1:11" x14ac:dyDescent="0.35">
      <c r="A20" s="40">
        <v>45139</v>
      </c>
      <c r="K20" s="40"/>
    </row>
    <row r="21" spans="1:11" x14ac:dyDescent="0.35">
      <c r="A21" s="40">
        <v>45170</v>
      </c>
      <c r="K21" s="40"/>
    </row>
    <row r="22" spans="1:11" x14ac:dyDescent="0.35">
      <c r="A22" s="40">
        <v>45200</v>
      </c>
      <c r="K22" s="40"/>
    </row>
    <row r="23" spans="1:11" x14ac:dyDescent="0.35">
      <c r="A23" s="40">
        <v>45231</v>
      </c>
      <c r="K23" s="40"/>
    </row>
    <row r="24" spans="1:11" x14ac:dyDescent="0.35">
      <c r="A24" s="40">
        <v>45261</v>
      </c>
      <c r="K24" s="40"/>
    </row>
    <row r="25" spans="1:11" x14ac:dyDescent="0.35">
      <c r="A25" s="40"/>
      <c r="K25" s="40"/>
    </row>
    <row r="39" spans="10:10" x14ac:dyDescent="0.35">
      <c r="J39" s="40"/>
    </row>
  </sheetData>
  <sheetProtection algorithmName="SHA-512" hashValue="jQ6YLuOqiRsYaI1Eey184f1YoTh4rmq5vhCpZzOQUtTvPCqnbIBBV5sEI7uu+cCLnobKDupECBel6zT/uEJGwQ==" saltValue="pADwvtY5lTOHIXQV2fK0D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954FA21B389D43A1947B9818B8C136" ma:contentTypeVersion="19" ma:contentTypeDescription="Create a new document." ma:contentTypeScope="" ma:versionID="582d8115659b617e47a3706ed7bb1e19">
  <xsd:schema xmlns:xsd="http://www.w3.org/2001/XMLSchema" xmlns:xs="http://www.w3.org/2001/XMLSchema" xmlns:p="http://schemas.microsoft.com/office/2006/metadata/properties" xmlns:ns2="d18aa6a1-c5d8-407a-b932-75024a991730" xmlns:ns3="c90d335e-2238-4e1e-a839-f15690d61bf7" targetNamespace="http://schemas.microsoft.com/office/2006/metadata/properties" ma:root="true" ma:fieldsID="6e374997973fd266ea980e070bcbac36" ns2:_="" ns3:_="">
    <xsd:import namespace="d18aa6a1-c5d8-407a-b932-75024a991730"/>
    <xsd:import namespace="c90d335e-2238-4e1e-a839-f15690d61bf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8aa6a1-c5d8-407a-b932-75024a9917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0aff754-eb64-4567-b63c-67e9eb324b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0d335e-2238-4e1e-a839-f15690d61bf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fd3b15fc-141c-4dfc-b4d1-f5278b582578}" ma:internalName="TaxCatchAll" ma:showField="CatchAllData" ma:web="c90d335e-2238-4e1e-a839-f15690d61b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8aa6a1-c5d8-407a-b932-75024a991730">
      <Terms xmlns="http://schemas.microsoft.com/office/infopath/2007/PartnerControls"/>
    </lcf76f155ced4ddcb4097134ff3c332f>
    <TaxCatchAll xmlns="c90d335e-2238-4e1e-a839-f15690d61bf7" xsi:nil="true"/>
  </documentManagement>
</p:properties>
</file>

<file path=customXml/itemProps1.xml><?xml version="1.0" encoding="utf-8"?>
<ds:datastoreItem xmlns:ds="http://schemas.openxmlformats.org/officeDocument/2006/customXml" ds:itemID="{73C0945E-04E0-4C38-9B96-427C5C2AC705}">
  <ds:schemaRefs>
    <ds:schemaRef ds:uri="http://schemas.microsoft.com/sharepoint/v3/contenttype/forms"/>
  </ds:schemaRefs>
</ds:datastoreItem>
</file>

<file path=customXml/itemProps2.xml><?xml version="1.0" encoding="utf-8"?>
<ds:datastoreItem xmlns:ds="http://schemas.openxmlformats.org/officeDocument/2006/customXml" ds:itemID="{58691B01-051C-4574-BE3C-9267AB696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8aa6a1-c5d8-407a-b932-75024a991730"/>
    <ds:schemaRef ds:uri="c90d335e-2238-4e1e-a839-f15690d61b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32330F-3124-4CC9-A519-98FF13CA0859}">
  <ds:schemaRefs>
    <ds:schemaRef ds:uri="http://schemas.microsoft.com/office/2006/metadata/properties"/>
    <ds:schemaRef ds:uri="http://schemas.microsoft.com/office/infopath/2007/PartnerControls"/>
    <ds:schemaRef ds:uri="d18aa6a1-c5d8-407a-b932-75024a991730"/>
    <ds:schemaRef ds:uri="c90d335e-2238-4e1e-a839-f15690d61bf7"/>
  </ds:schemaRefs>
</ds:datastoreItem>
</file>

<file path=docProps/app.xml><?xml version="1.0" encoding="utf-8"?>
<Properties xmlns="http://schemas.openxmlformats.org/officeDocument/2006/extended-properties" xmlns:vt="http://schemas.openxmlformats.org/officeDocument/2006/docPropsVTypes">
  <Template>TM22580525</Templat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SACTA Levies - Instructions</vt:lpstr>
      <vt:lpstr>Wheat, Barley, Oats, Lupins</vt:lpstr>
      <vt:lpstr>Soya - Prior 2022-02-28</vt:lpstr>
      <vt:lpstr>Soya</vt:lpstr>
      <vt:lpstr>Month</vt:lpstr>
      <vt:lpstr>Soya!Print_Area</vt:lpstr>
      <vt:lpstr>'Soya - Prior 2022-02-28'!Print_Area</vt:lpstr>
      <vt:lpstr>'Wheat, Barley, Oats, Lupins'!Print_Area</vt:lpstr>
      <vt:lpstr>'Soya - Prior 2022-02-28'!Print_Titles</vt:lpstr>
      <vt:lpstr>'Wheat, Barley, Oats, Lupins'!Print_Titles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2022-01-03T23:22:28Z</dcterms:created>
  <dcterms:modified xsi:type="dcterms:W3CDTF">2026-10-01T16:31:20Z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0x01010078954FA21B389D43A1947B9818B8C136</vt:lpwstr>
  </property>
  <property fmtid="{D5CDD505-2E9C-101B-9397-08002B2CF9AE}" pid="3" name="MediaServiceImageTags">
    <vt:lpwstr/>
  </property>
  <property fmtid="{D5CDD505-2E9C-101B-9397-08002B2CF9AE}" pid="4" name="Order">
    <vt:r8>19484600</vt:r8>
  </property>
</Properties>
</file>